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way-GrantRa\Documents\Early Start CT\"/>
    </mc:Choice>
  </mc:AlternateContent>
  <xr:revisionPtr revIDLastSave="0" documentId="13_ncr:1_{75FBFE84-0D70-4A95-9E0E-3A16C730E23C}" xr6:coauthVersionLast="47" xr6:coauthVersionMax="47" xr10:uidLastSave="{00000000-0000-0000-0000-000000000000}"/>
  <workbookProtection workbookAlgorithmName="SHA-512" workbookHashValue="WBGQ1Gxrx6G09zq000UcEXNopiiuGER8oZHte4V2NVcQjAAdYGwv5W85OjEYEmdHtR+2nuxwC76q+PaZmUIPIA==" workbookSaltValue="4IpgngKik0STCZatMTskEQ==" workbookSpinCount="100000" lockStructure="1"/>
  <bookViews>
    <workbookView xWindow="-28920" yWindow="6180" windowWidth="29040" windowHeight="15720" firstSheet="1" activeTab="1" xr2:uid="{00000000-000D-0000-FFFF-FFFF00000000}"/>
  </bookViews>
  <sheets>
    <sheet name="Instructions" sheetId="1" state="hidden" r:id="rId1"/>
    <sheet name="B-01 FY26" sheetId="8" r:id="rId2"/>
    <sheet name="Fee Schedule FY26" sheetId="9" state="hidden" r:id="rId3"/>
    <sheet name="2024 SMI Brackets" sheetId="4" state="hidden" r:id="rId4"/>
    <sheet name="B-01 FY24" sheetId="3" state="hidden" r:id="rId5"/>
    <sheet name="Fee Schedule FY24" sheetId="2" state="hidden" r:id="rId6"/>
    <sheet name="2023 SMI Brackets" sheetId="10" state="hidden" r:id="rId7"/>
    <sheet name="Family Fee Calculator" sheetId="5" state="hidden" r:id="rId8"/>
    <sheet name="2022 SMI Brackets"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G48BvdcXMfKCXpuw1Lo8VrnOu6rLYv5Be6xP6WhPVu0="/>
    </ext>
  </extLst>
</workbook>
</file>

<file path=xl/calcChain.xml><?xml version="1.0" encoding="utf-8"?>
<calcChain xmlns="http://schemas.openxmlformats.org/spreadsheetml/2006/main">
  <c r="V13" i="8" l="1"/>
  <c r="V9" i="8"/>
  <c r="V11" i="8"/>
  <c r="V15" i="8"/>
  <c r="V17" i="8"/>
  <c r="V19" i="8"/>
  <c r="V21" i="8"/>
  <c r="V23" i="8"/>
  <c r="V25" i="8"/>
  <c r="V27" i="8"/>
  <c r="V29" i="8"/>
  <c r="V31" i="8"/>
  <c r="V33" i="8"/>
  <c r="V35" i="8"/>
  <c r="V37" i="8"/>
  <c r="V39" i="8"/>
  <c r="V41" i="8"/>
  <c r="V43" i="8"/>
  <c r="V45" i="8"/>
  <c r="V47" i="8"/>
  <c r="V49" i="8"/>
  <c r="V51" i="8"/>
  <c r="V53" i="8"/>
  <c r="V55" i="8"/>
  <c r="V57" i="8"/>
  <c r="V59" i="8"/>
  <c r="V61" i="8"/>
  <c r="V63" i="8"/>
  <c r="V65" i="8"/>
  <c r="V67" i="8"/>
  <c r="V69" i="8"/>
  <c r="V71" i="8"/>
  <c r="V7" i="8"/>
  <c r="E8" i="3"/>
  <c r="F8" i="3"/>
  <c r="G8" i="3"/>
  <c r="H8" i="3"/>
  <c r="I8" i="3"/>
  <c r="J8" i="3"/>
  <c r="K8" i="3"/>
  <c r="L8" i="3"/>
  <c r="M8" i="3"/>
  <c r="N8" i="3"/>
  <c r="E9" i="3"/>
  <c r="F9" i="3"/>
  <c r="G9" i="3"/>
  <c r="H9" i="3"/>
  <c r="I9" i="3"/>
  <c r="J9" i="3"/>
  <c r="K9" i="3"/>
  <c r="L9" i="3"/>
  <c r="M9" i="3"/>
  <c r="N9" i="3"/>
  <c r="E10" i="3"/>
  <c r="F10" i="3"/>
  <c r="G10" i="3"/>
  <c r="H10" i="3"/>
  <c r="I10" i="3"/>
  <c r="J10" i="3"/>
  <c r="K10" i="3"/>
  <c r="L10" i="3"/>
  <c r="M10" i="3"/>
  <c r="N10" i="3"/>
  <c r="E11" i="3"/>
  <c r="F11" i="3"/>
  <c r="G11" i="3"/>
  <c r="H11" i="3"/>
  <c r="I11" i="3"/>
  <c r="J11" i="3"/>
  <c r="K11" i="3"/>
  <c r="L11" i="3"/>
  <c r="M11" i="3"/>
  <c r="N11" i="3"/>
  <c r="E12" i="3"/>
  <c r="F12" i="3"/>
  <c r="G12" i="3"/>
  <c r="H12" i="3"/>
  <c r="I12" i="3"/>
  <c r="J12" i="3"/>
  <c r="K12" i="3"/>
  <c r="L12" i="3"/>
  <c r="M12" i="3"/>
  <c r="N12" i="3"/>
  <c r="E13" i="3"/>
  <c r="F13" i="3"/>
  <c r="G13" i="3"/>
  <c r="H13" i="3"/>
  <c r="I13" i="3"/>
  <c r="J13" i="3"/>
  <c r="K13" i="3"/>
  <c r="L13" i="3"/>
  <c r="M13" i="3"/>
  <c r="N13" i="3"/>
  <c r="E14" i="3"/>
  <c r="F14" i="3"/>
  <c r="G14" i="3"/>
  <c r="H14" i="3"/>
  <c r="I14" i="3"/>
  <c r="J14" i="3"/>
  <c r="K14" i="3"/>
  <c r="L14" i="3"/>
  <c r="M14" i="3"/>
  <c r="N14" i="3"/>
  <c r="E15" i="3"/>
  <c r="F15" i="3"/>
  <c r="G15" i="3"/>
  <c r="H15" i="3"/>
  <c r="I15" i="3"/>
  <c r="J15" i="3"/>
  <c r="K15" i="3"/>
  <c r="L15" i="3"/>
  <c r="M15" i="3"/>
  <c r="N15" i="3"/>
  <c r="E16" i="3"/>
  <c r="F16" i="3"/>
  <c r="G16" i="3"/>
  <c r="H16" i="3"/>
  <c r="I16" i="3"/>
  <c r="J16" i="3"/>
  <c r="K16" i="3"/>
  <c r="L16" i="3"/>
  <c r="M16" i="3"/>
  <c r="N16" i="3"/>
  <c r="E17" i="3"/>
  <c r="F17" i="3"/>
  <c r="G17" i="3"/>
  <c r="H17" i="3"/>
  <c r="I17" i="3"/>
  <c r="J17" i="3"/>
  <c r="K17" i="3"/>
  <c r="L17" i="3"/>
  <c r="M17" i="3"/>
  <c r="N17" i="3"/>
  <c r="E18" i="3"/>
  <c r="F18" i="3"/>
  <c r="G18" i="3"/>
  <c r="H18" i="3"/>
  <c r="I18" i="3"/>
  <c r="J18" i="3"/>
  <c r="K18" i="3"/>
  <c r="L18" i="3"/>
  <c r="M18" i="3"/>
  <c r="N18" i="3"/>
  <c r="E19" i="3"/>
  <c r="F19" i="3"/>
  <c r="G19" i="3"/>
  <c r="H19" i="3"/>
  <c r="I19" i="3"/>
  <c r="J19" i="3"/>
  <c r="K19" i="3"/>
  <c r="L19" i="3"/>
  <c r="M19" i="3"/>
  <c r="N19" i="3"/>
  <c r="E20" i="3"/>
  <c r="F20" i="3"/>
  <c r="G20" i="3"/>
  <c r="H20" i="3"/>
  <c r="I20" i="3"/>
  <c r="J20" i="3"/>
  <c r="K20" i="3"/>
  <c r="L20" i="3"/>
  <c r="M20" i="3"/>
  <c r="N20" i="3"/>
  <c r="E21" i="3"/>
  <c r="F21" i="3"/>
  <c r="G21" i="3"/>
  <c r="H21" i="3"/>
  <c r="I21" i="3"/>
  <c r="J21" i="3"/>
  <c r="K21" i="3"/>
  <c r="L21" i="3"/>
  <c r="M21" i="3"/>
  <c r="N21" i="3"/>
  <c r="E22" i="3"/>
  <c r="F22" i="3"/>
  <c r="G22" i="3"/>
  <c r="H22" i="3"/>
  <c r="I22" i="3"/>
  <c r="J22" i="3"/>
  <c r="K22" i="3"/>
  <c r="L22" i="3"/>
  <c r="M22" i="3"/>
  <c r="N22" i="3"/>
  <c r="E23" i="3"/>
  <c r="F23" i="3"/>
  <c r="G23" i="3"/>
  <c r="H23" i="3"/>
  <c r="I23" i="3"/>
  <c r="J23" i="3"/>
  <c r="K23" i="3"/>
  <c r="L23" i="3"/>
  <c r="M23" i="3"/>
  <c r="N23" i="3"/>
  <c r="E24" i="3"/>
  <c r="F24" i="3"/>
  <c r="G24" i="3"/>
  <c r="H24" i="3"/>
  <c r="I24" i="3"/>
  <c r="J24" i="3"/>
  <c r="K24" i="3"/>
  <c r="L24" i="3"/>
  <c r="M24" i="3"/>
  <c r="N24" i="3"/>
  <c r="E25" i="3"/>
  <c r="F25" i="3"/>
  <c r="G25" i="3"/>
  <c r="H25" i="3"/>
  <c r="I25" i="3"/>
  <c r="J25" i="3"/>
  <c r="K25" i="3"/>
  <c r="L25" i="3"/>
  <c r="M25" i="3"/>
  <c r="N25" i="3"/>
  <c r="E26" i="3"/>
  <c r="F26" i="3"/>
  <c r="G26" i="3"/>
  <c r="H26" i="3"/>
  <c r="I26" i="3"/>
  <c r="J26" i="3"/>
  <c r="K26" i="3"/>
  <c r="L26" i="3"/>
  <c r="M26" i="3"/>
  <c r="N26" i="3"/>
  <c r="E27" i="3"/>
  <c r="F27" i="3"/>
  <c r="G27" i="3"/>
  <c r="H27" i="3"/>
  <c r="I27" i="3"/>
  <c r="J27" i="3"/>
  <c r="K27" i="3"/>
  <c r="L27" i="3"/>
  <c r="M27" i="3"/>
  <c r="N27" i="3"/>
  <c r="E28" i="3"/>
  <c r="F28" i="3"/>
  <c r="G28" i="3"/>
  <c r="H28" i="3"/>
  <c r="I28" i="3"/>
  <c r="J28" i="3"/>
  <c r="K28" i="3"/>
  <c r="L28" i="3"/>
  <c r="M28" i="3"/>
  <c r="N28" i="3"/>
  <c r="E29" i="3"/>
  <c r="F29" i="3"/>
  <c r="G29" i="3"/>
  <c r="H29" i="3"/>
  <c r="I29" i="3"/>
  <c r="J29" i="3"/>
  <c r="K29" i="3"/>
  <c r="L29" i="3"/>
  <c r="M29" i="3"/>
  <c r="N29" i="3"/>
  <c r="E30" i="3"/>
  <c r="F30" i="3"/>
  <c r="G30" i="3"/>
  <c r="H30" i="3"/>
  <c r="I30" i="3"/>
  <c r="J30" i="3"/>
  <c r="K30" i="3"/>
  <c r="L30" i="3"/>
  <c r="M30" i="3"/>
  <c r="N30" i="3"/>
  <c r="E31" i="3"/>
  <c r="F31" i="3"/>
  <c r="G31" i="3"/>
  <c r="H31" i="3"/>
  <c r="I31" i="3"/>
  <c r="J31" i="3"/>
  <c r="K31" i="3"/>
  <c r="L31" i="3"/>
  <c r="M31" i="3"/>
  <c r="N31" i="3"/>
  <c r="E32" i="3"/>
  <c r="F32" i="3"/>
  <c r="G32" i="3"/>
  <c r="H32" i="3"/>
  <c r="I32" i="3"/>
  <c r="J32" i="3"/>
  <c r="K32" i="3"/>
  <c r="L32" i="3"/>
  <c r="M32" i="3"/>
  <c r="N32" i="3"/>
  <c r="E33" i="3"/>
  <c r="F33" i="3"/>
  <c r="G33" i="3"/>
  <c r="H33" i="3"/>
  <c r="I33" i="3"/>
  <c r="J33" i="3"/>
  <c r="K33" i="3"/>
  <c r="L33" i="3"/>
  <c r="M33" i="3"/>
  <c r="N33" i="3"/>
  <c r="E34" i="3"/>
  <c r="F34" i="3"/>
  <c r="G34" i="3"/>
  <c r="H34" i="3"/>
  <c r="I34" i="3"/>
  <c r="J34" i="3"/>
  <c r="K34" i="3"/>
  <c r="L34" i="3"/>
  <c r="M34" i="3"/>
  <c r="N34" i="3"/>
  <c r="E35" i="3"/>
  <c r="F35" i="3"/>
  <c r="G35" i="3"/>
  <c r="H35" i="3"/>
  <c r="I35" i="3"/>
  <c r="J35" i="3"/>
  <c r="K35" i="3"/>
  <c r="L35" i="3"/>
  <c r="M35" i="3"/>
  <c r="N35" i="3"/>
  <c r="E36" i="3"/>
  <c r="F36" i="3"/>
  <c r="G36" i="3"/>
  <c r="H36" i="3"/>
  <c r="I36" i="3"/>
  <c r="J36" i="3"/>
  <c r="K36" i="3"/>
  <c r="L36" i="3"/>
  <c r="M36" i="3"/>
  <c r="N36" i="3"/>
  <c r="E37" i="3"/>
  <c r="F37" i="3"/>
  <c r="G37" i="3"/>
  <c r="H37" i="3"/>
  <c r="I37" i="3"/>
  <c r="J37" i="3"/>
  <c r="K37" i="3"/>
  <c r="L37" i="3"/>
  <c r="M37" i="3"/>
  <c r="N37" i="3"/>
  <c r="E38" i="3"/>
  <c r="F38" i="3"/>
  <c r="G38" i="3"/>
  <c r="H38" i="3"/>
  <c r="I38" i="3"/>
  <c r="J38" i="3"/>
  <c r="K38" i="3"/>
  <c r="L38" i="3"/>
  <c r="M38" i="3"/>
  <c r="N38" i="3"/>
  <c r="E39" i="3"/>
  <c r="F39" i="3"/>
  <c r="G39" i="3"/>
  <c r="H39" i="3"/>
  <c r="I39" i="3"/>
  <c r="J39" i="3"/>
  <c r="K39" i="3"/>
  <c r="L39" i="3"/>
  <c r="M39" i="3"/>
  <c r="N39" i="3"/>
  <c r="E40" i="3"/>
  <c r="F40" i="3"/>
  <c r="G40" i="3"/>
  <c r="H40" i="3"/>
  <c r="I40" i="3"/>
  <c r="J40" i="3"/>
  <c r="K40" i="3"/>
  <c r="L40" i="3"/>
  <c r="M40" i="3"/>
  <c r="N40" i="3"/>
  <c r="E41" i="3"/>
  <c r="F41" i="3"/>
  <c r="G41" i="3"/>
  <c r="H41" i="3"/>
  <c r="I41" i="3"/>
  <c r="J41" i="3"/>
  <c r="K41" i="3"/>
  <c r="L41" i="3"/>
  <c r="M41" i="3"/>
  <c r="N41" i="3"/>
  <c r="E42" i="3"/>
  <c r="F42" i="3"/>
  <c r="G42" i="3"/>
  <c r="H42" i="3"/>
  <c r="I42" i="3"/>
  <c r="J42" i="3"/>
  <c r="K42" i="3"/>
  <c r="L42" i="3"/>
  <c r="M42" i="3"/>
  <c r="N42" i="3"/>
  <c r="E43" i="3"/>
  <c r="F43" i="3"/>
  <c r="G43" i="3"/>
  <c r="H43" i="3"/>
  <c r="I43" i="3"/>
  <c r="J43" i="3"/>
  <c r="K43" i="3"/>
  <c r="L43" i="3"/>
  <c r="M43" i="3"/>
  <c r="N43" i="3"/>
  <c r="E44" i="3"/>
  <c r="F44" i="3"/>
  <c r="G44" i="3"/>
  <c r="H44" i="3"/>
  <c r="I44" i="3"/>
  <c r="J44" i="3"/>
  <c r="K44" i="3"/>
  <c r="L44" i="3"/>
  <c r="M44" i="3"/>
  <c r="N44" i="3"/>
  <c r="E45" i="3"/>
  <c r="F45" i="3"/>
  <c r="G45" i="3"/>
  <c r="H45" i="3"/>
  <c r="I45" i="3"/>
  <c r="J45" i="3"/>
  <c r="K45" i="3"/>
  <c r="L45" i="3"/>
  <c r="M45" i="3"/>
  <c r="N45" i="3"/>
  <c r="E46" i="3"/>
  <c r="F46" i="3"/>
  <c r="G46" i="3"/>
  <c r="H46" i="3"/>
  <c r="I46" i="3"/>
  <c r="J46" i="3"/>
  <c r="K46" i="3"/>
  <c r="L46" i="3"/>
  <c r="M46" i="3"/>
  <c r="N46" i="3"/>
  <c r="E47" i="3"/>
  <c r="F47" i="3"/>
  <c r="G47" i="3"/>
  <c r="H47" i="3"/>
  <c r="I47" i="3"/>
  <c r="J47" i="3"/>
  <c r="K47" i="3"/>
  <c r="L47" i="3"/>
  <c r="M47" i="3"/>
  <c r="N47" i="3"/>
  <c r="E48" i="3"/>
  <c r="F48" i="3"/>
  <c r="G48" i="3"/>
  <c r="H48" i="3"/>
  <c r="I48" i="3"/>
  <c r="J48" i="3"/>
  <c r="K48" i="3"/>
  <c r="L48" i="3"/>
  <c r="M48" i="3"/>
  <c r="N48" i="3"/>
  <c r="E49" i="3"/>
  <c r="F49" i="3"/>
  <c r="G49" i="3"/>
  <c r="H49" i="3"/>
  <c r="I49" i="3"/>
  <c r="J49" i="3"/>
  <c r="K49" i="3"/>
  <c r="L49" i="3"/>
  <c r="M49" i="3"/>
  <c r="N49" i="3"/>
  <c r="E50" i="3"/>
  <c r="F50" i="3"/>
  <c r="G50" i="3"/>
  <c r="H50" i="3"/>
  <c r="I50" i="3"/>
  <c r="J50" i="3"/>
  <c r="K50" i="3"/>
  <c r="L50" i="3"/>
  <c r="M50" i="3"/>
  <c r="N50" i="3"/>
  <c r="E51" i="3"/>
  <c r="F51" i="3"/>
  <c r="G51" i="3"/>
  <c r="H51" i="3"/>
  <c r="I51" i="3"/>
  <c r="J51" i="3"/>
  <c r="K51" i="3"/>
  <c r="L51" i="3"/>
  <c r="M51" i="3"/>
  <c r="N51" i="3"/>
  <c r="E52" i="3"/>
  <c r="F52" i="3"/>
  <c r="G52" i="3"/>
  <c r="H52" i="3"/>
  <c r="I52" i="3"/>
  <c r="J52" i="3"/>
  <c r="K52" i="3"/>
  <c r="L52" i="3"/>
  <c r="M52" i="3"/>
  <c r="N52" i="3"/>
  <c r="E53" i="3"/>
  <c r="F53" i="3"/>
  <c r="G53" i="3"/>
  <c r="H53" i="3"/>
  <c r="I53" i="3"/>
  <c r="J53" i="3"/>
  <c r="K53" i="3"/>
  <c r="L53" i="3"/>
  <c r="M53" i="3"/>
  <c r="N53" i="3"/>
  <c r="E54" i="3"/>
  <c r="F54" i="3"/>
  <c r="G54" i="3"/>
  <c r="H54" i="3"/>
  <c r="I54" i="3"/>
  <c r="J54" i="3"/>
  <c r="K54" i="3"/>
  <c r="L54" i="3"/>
  <c r="M54" i="3"/>
  <c r="N54" i="3"/>
  <c r="E55" i="3"/>
  <c r="F55" i="3"/>
  <c r="G55" i="3"/>
  <c r="H55" i="3"/>
  <c r="I55" i="3"/>
  <c r="J55" i="3"/>
  <c r="K55" i="3"/>
  <c r="L55" i="3"/>
  <c r="M55" i="3"/>
  <c r="N55" i="3"/>
  <c r="E56" i="3"/>
  <c r="F56" i="3"/>
  <c r="G56" i="3"/>
  <c r="H56" i="3"/>
  <c r="I56" i="3"/>
  <c r="J56" i="3"/>
  <c r="K56" i="3"/>
  <c r="L56" i="3"/>
  <c r="M56" i="3"/>
  <c r="N56" i="3"/>
  <c r="E57" i="3"/>
  <c r="F57" i="3"/>
  <c r="G57" i="3"/>
  <c r="H57" i="3"/>
  <c r="I57" i="3"/>
  <c r="J57" i="3"/>
  <c r="K57" i="3"/>
  <c r="L57" i="3"/>
  <c r="M57" i="3"/>
  <c r="N57" i="3"/>
  <c r="E58" i="3"/>
  <c r="F58" i="3"/>
  <c r="G58" i="3"/>
  <c r="H58" i="3"/>
  <c r="I58" i="3"/>
  <c r="J58" i="3"/>
  <c r="K58" i="3"/>
  <c r="L58" i="3"/>
  <c r="M58" i="3"/>
  <c r="N58" i="3"/>
  <c r="E59" i="3"/>
  <c r="F59" i="3"/>
  <c r="G59" i="3"/>
  <c r="H59" i="3"/>
  <c r="I59" i="3"/>
  <c r="J59" i="3"/>
  <c r="K59" i="3"/>
  <c r="L59" i="3"/>
  <c r="M59" i="3"/>
  <c r="N59" i="3"/>
  <c r="E60" i="3"/>
  <c r="F60" i="3"/>
  <c r="G60" i="3"/>
  <c r="H60" i="3"/>
  <c r="I60" i="3"/>
  <c r="J60" i="3"/>
  <c r="K60" i="3"/>
  <c r="L60" i="3"/>
  <c r="M60" i="3"/>
  <c r="N60" i="3"/>
  <c r="E61" i="3"/>
  <c r="F61" i="3"/>
  <c r="G61" i="3"/>
  <c r="H61" i="3"/>
  <c r="I61" i="3"/>
  <c r="J61" i="3"/>
  <c r="K61" i="3"/>
  <c r="L61" i="3"/>
  <c r="M61" i="3"/>
  <c r="N61" i="3"/>
  <c r="E62" i="3"/>
  <c r="F62" i="3"/>
  <c r="G62" i="3"/>
  <c r="H62" i="3"/>
  <c r="I62" i="3"/>
  <c r="J62" i="3"/>
  <c r="K62" i="3"/>
  <c r="L62" i="3"/>
  <c r="M62" i="3"/>
  <c r="N62" i="3"/>
  <c r="E63" i="3"/>
  <c r="F63" i="3"/>
  <c r="G63" i="3"/>
  <c r="H63" i="3"/>
  <c r="I63" i="3"/>
  <c r="J63" i="3"/>
  <c r="K63" i="3"/>
  <c r="L63" i="3"/>
  <c r="M63" i="3"/>
  <c r="N63" i="3"/>
  <c r="E64" i="3"/>
  <c r="F64" i="3"/>
  <c r="G64" i="3"/>
  <c r="H64" i="3"/>
  <c r="I64" i="3"/>
  <c r="J64" i="3"/>
  <c r="K64" i="3"/>
  <c r="L64" i="3"/>
  <c r="M64" i="3"/>
  <c r="N64" i="3"/>
  <c r="E65" i="3"/>
  <c r="F65" i="3"/>
  <c r="G65" i="3"/>
  <c r="H65" i="3"/>
  <c r="I65" i="3"/>
  <c r="J65" i="3"/>
  <c r="K65" i="3"/>
  <c r="L65" i="3"/>
  <c r="M65" i="3"/>
  <c r="N65" i="3"/>
  <c r="E66" i="3"/>
  <c r="F66" i="3"/>
  <c r="G66" i="3"/>
  <c r="H66" i="3"/>
  <c r="I66" i="3"/>
  <c r="J66" i="3"/>
  <c r="K66" i="3"/>
  <c r="L66" i="3"/>
  <c r="M66" i="3"/>
  <c r="N66" i="3"/>
  <c r="E67" i="3"/>
  <c r="F67" i="3"/>
  <c r="G67" i="3"/>
  <c r="H67" i="3"/>
  <c r="I67" i="3"/>
  <c r="J67" i="3"/>
  <c r="K67" i="3"/>
  <c r="L67" i="3"/>
  <c r="M67" i="3"/>
  <c r="N67" i="3"/>
  <c r="E68" i="3"/>
  <c r="F68" i="3"/>
  <c r="G68" i="3"/>
  <c r="H68" i="3"/>
  <c r="I68" i="3"/>
  <c r="J68" i="3"/>
  <c r="K68" i="3"/>
  <c r="L68" i="3"/>
  <c r="M68" i="3"/>
  <c r="N68" i="3"/>
  <c r="E69" i="3"/>
  <c r="F69" i="3"/>
  <c r="G69" i="3"/>
  <c r="H69" i="3"/>
  <c r="I69" i="3"/>
  <c r="J69" i="3"/>
  <c r="K69" i="3"/>
  <c r="L69" i="3"/>
  <c r="M69" i="3"/>
  <c r="N69" i="3"/>
  <c r="E70" i="3"/>
  <c r="F70" i="3"/>
  <c r="G70" i="3"/>
  <c r="H70" i="3"/>
  <c r="I70" i="3"/>
  <c r="J70" i="3"/>
  <c r="K70" i="3"/>
  <c r="L70" i="3"/>
  <c r="M70" i="3"/>
  <c r="N70" i="3"/>
  <c r="E71" i="3"/>
  <c r="F71" i="3"/>
  <c r="G71" i="3"/>
  <c r="H71" i="3"/>
  <c r="I71" i="3"/>
  <c r="J71" i="3"/>
  <c r="K71" i="3"/>
  <c r="L71" i="3"/>
  <c r="M71" i="3"/>
  <c r="N71" i="3"/>
  <c r="F7" i="3"/>
  <c r="G7" i="3"/>
  <c r="H7" i="3"/>
  <c r="I7" i="3"/>
  <c r="J7" i="3"/>
  <c r="K7" i="3"/>
  <c r="L7" i="3"/>
  <c r="M7" i="3"/>
  <c r="N7" i="3"/>
  <c r="E7" i="3"/>
  <c r="D6" i="10"/>
  <c r="E6" i="10"/>
  <c r="F6" i="10"/>
  <c r="G6" i="10"/>
  <c r="H6" i="10"/>
  <c r="I6" i="10"/>
  <c r="J6" i="10"/>
  <c r="K6" i="10"/>
  <c r="L6" i="10"/>
  <c r="M6" i="10"/>
  <c r="N6" i="10"/>
  <c r="O6" i="10"/>
  <c r="D8" i="10"/>
  <c r="D7" i="10" s="1"/>
  <c r="E8" i="10"/>
  <c r="E7" i="10" s="1"/>
  <c r="F8" i="10"/>
  <c r="F7" i="10" s="1"/>
  <c r="G8" i="10"/>
  <c r="G7" i="10" s="1"/>
  <c r="H8" i="10"/>
  <c r="H7" i="10" s="1"/>
  <c r="I8" i="10"/>
  <c r="I7" i="10" s="1"/>
  <c r="J8" i="10"/>
  <c r="J7" i="10" s="1"/>
  <c r="K8" i="10"/>
  <c r="K7" i="10" s="1"/>
  <c r="L8" i="10"/>
  <c r="M8" i="10"/>
  <c r="M7" i="10" s="1"/>
  <c r="N8" i="10"/>
  <c r="N7" i="10" s="1"/>
  <c r="O8" i="10"/>
  <c r="O7" i="10" s="1"/>
  <c r="D10" i="10"/>
  <c r="D9" i="10" s="1"/>
  <c r="E10" i="10"/>
  <c r="E9" i="10" s="1"/>
  <c r="F10" i="10"/>
  <c r="F9" i="10" s="1"/>
  <c r="G10" i="10"/>
  <c r="G9" i="10" s="1"/>
  <c r="H10" i="10"/>
  <c r="H9" i="10" s="1"/>
  <c r="I10" i="10"/>
  <c r="I9" i="10" s="1"/>
  <c r="J10" i="10"/>
  <c r="J9" i="10" s="1"/>
  <c r="K10" i="10"/>
  <c r="K9" i="10" s="1"/>
  <c r="L10" i="10"/>
  <c r="M10" i="10"/>
  <c r="M9" i="10" s="1"/>
  <c r="N10" i="10"/>
  <c r="N9" i="10" s="1"/>
  <c r="O10" i="10"/>
  <c r="J11" i="10"/>
  <c r="D12" i="10"/>
  <c r="D11" i="10" s="1"/>
  <c r="E12" i="10"/>
  <c r="E11" i="10" s="1"/>
  <c r="F12" i="10"/>
  <c r="F11" i="10" s="1"/>
  <c r="G12" i="10"/>
  <c r="G11" i="10" s="1"/>
  <c r="H12" i="10"/>
  <c r="H11" i="10" s="1"/>
  <c r="I12" i="10"/>
  <c r="I11" i="10" s="1"/>
  <c r="J12" i="10"/>
  <c r="K12" i="10"/>
  <c r="K11" i="10" s="1"/>
  <c r="L12" i="10"/>
  <c r="M12" i="10"/>
  <c r="M11" i="10" s="1"/>
  <c r="N12" i="10"/>
  <c r="N11" i="10" s="1"/>
  <c r="O12" i="10"/>
  <c r="J13" i="10"/>
  <c r="D14" i="10"/>
  <c r="D13" i="10" s="1"/>
  <c r="E14" i="10"/>
  <c r="E13" i="10" s="1"/>
  <c r="F14" i="10"/>
  <c r="F13" i="10" s="1"/>
  <c r="G14" i="10"/>
  <c r="G13" i="10" s="1"/>
  <c r="H14" i="10"/>
  <c r="H13" i="10" s="1"/>
  <c r="I14" i="10"/>
  <c r="I13" i="10" s="1"/>
  <c r="J14" i="10"/>
  <c r="K14" i="10"/>
  <c r="K13" i="10" s="1"/>
  <c r="L14" i="10"/>
  <c r="L13" i="10" s="1"/>
  <c r="M14" i="10"/>
  <c r="M13" i="10" s="1"/>
  <c r="N14" i="10"/>
  <c r="N13" i="10" s="1"/>
  <c r="O14" i="10"/>
  <c r="O13" i="10" s="1"/>
  <c r="J15" i="10"/>
  <c r="D16" i="10"/>
  <c r="D15" i="10" s="1"/>
  <c r="E16" i="10"/>
  <c r="E15" i="10" s="1"/>
  <c r="F16" i="10"/>
  <c r="F15" i="10" s="1"/>
  <c r="G16" i="10"/>
  <c r="G15" i="10" s="1"/>
  <c r="H16" i="10"/>
  <c r="H15" i="10" s="1"/>
  <c r="I16" i="10"/>
  <c r="I15" i="10" s="1"/>
  <c r="J16" i="10"/>
  <c r="K16" i="10"/>
  <c r="K15" i="10" s="1"/>
  <c r="L16" i="10"/>
  <c r="M16" i="10"/>
  <c r="M15" i="10" s="1"/>
  <c r="N16" i="10"/>
  <c r="N15" i="10" s="1"/>
  <c r="O16" i="10"/>
  <c r="D18" i="10"/>
  <c r="D17" i="10" s="1"/>
  <c r="E18" i="10"/>
  <c r="E17" i="10" s="1"/>
  <c r="F18" i="10"/>
  <c r="F17" i="10" s="1"/>
  <c r="G18" i="10"/>
  <c r="G17" i="10" s="1"/>
  <c r="H18" i="10"/>
  <c r="H17" i="10" s="1"/>
  <c r="I18" i="10"/>
  <c r="I17" i="10" s="1"/>
  <c r="J18" i="10"/>
  <c r="J17" i="10" s="1"/>
  <c r="K18" i="10"/>
  <c r="K17" i="10" s="1"/>
  <c r="L18" i="10"/>
  <c r="M18" i="10"/>
  <c r="M17" i="10" s="1"/>
  <c r="N18" i="10"/>
  <c r="N17" i="10" s="1"/>
  <c r="O18" i="10"/>
  <c r="D20" i="10"/>
  <c r="D19" i="10" s="1"/>
  <c r="E20" i="10"/>
  <c r="E19" i="10" s="1"/>
  <c r="F20" i="10"/>
  <c r="F19" i="10" s="1"/>
  <c r="G20" i="10"/>
  <c r="G19" i="10" s="1"/>
  <c r="H20" i="10"/>
  <c r="H19" i="10" s="1"/>
  <c r="I20" i="10"/>
  <c r="I19" i="10" s="1"/>
  <c r="J20" i="10"/>
  <c r="J19" i="10" s="1"/>
  <c r="K20" i="10"/>
  <c r="K19" i="10" s="1"/>
  <c r="L20" i="10"/>
  <c r="M20" i="10"/>
  <c r="M19" i="10" s="1"/>
  <c r="N20" i="10"/>
  <c r="N19" i="10" s="1"/>
  <c r="O20" i="10"/>
  <c r="D22" i="10"/>
  <c r="D21" i="10" s="1"/>
  <c r="E22" i="10"/>
  <c r="E21" i="10" s="1"/>
  <c r="F22" i="10"/>
  <c r="F21" i="10" s="1"/>
  <c r="G22" i="10"/>
  <c r="G21" i="10" s="1"/>
  <c r="H22" i="10"/>
  <c r="H21" i="10" s="1"/>
  <c r="I22" i="10"/>
  <c r="I21" i="10" s="1"/>
  <c r="J22" i="10"/>
  <c r="K22" i="10"/>
  <c r="K21" i="10" s="1"/>
  <c r="L22" i="10"/>
  <c r="L21" i="10" s="1"/>
  <c r="M22" i="10"/>
  <c r="M21" i="10" s="1"/>
  <c r="N22" i="10"/>
  <c r="N21" i="10" s="1"/>
  <c r="O22" i="10"/>
  <c r="D24" i="10"/>
  <c r="D23" i="10" s="1"/>
  <c r="E24" i="10"/>
  <c r="E23" i="10" s="1"/>
  <c r="F24" i="10"/>
  <c r="F23" i="10" s="1"/>
  <c r="G24" i="10"/>
  <c r="G23" i="10" s="1"/>
  <c r="H24" i="10"/>
  <c r="H23" i="10" s="1"/>
  <c r="I24" i="10"/>
  <c r="I23" i="10" s="1"/>
  <c r="J24" i="10"/>
  <c r="K24" i="10"/>
  <c r="K23" i="10" s="1"/>
  <c r="L24" i="10"/>
  <c r="M24" i="10"/>
  <c r="M23" i="10" s="1"/>
  <c r="N24" i="10"/>
  <c r="N23" i="10" s="1"/>
  <c r="O24" i="10"/>
  <c r="O23" i="10" s="1"/>
  <c r="D26" i="10"/>
  <c r="D25" i="10" s="1"/>
  <c r="E26" i="10"/>
  <c r="E25" i="10" s="1"/>
  <c r="F26" i="10"/>
  <c r="F25" i="10" s="1"/>
  <c r="G26" i="10"/>
  <c r="G25" i="10" s="1"/>
  <c r="H26" i="10"/>
  <c r="H25" i="10" s="1"/>
  <c r="I26" i="10"/>
  <c r="I25" i="10" s="1"/>
  <c r="J26" i="10"/>
  <c r="J25" i="10" s="1"/>
  <c r="K26" i="10"/>
  <c r="K25" i="10" s="1"/>
  <c r="L26" i="10"/>
  <c r="M26" i="10"/>
  <c r="M25" i="10" s="1"/>
  <c r="N26" i="10"/>
  <c r="N25" i="10" s="1"/>
  <c r="O26" i="10"/>
  <c r="J27" i="10"/>
  <c r="D28" i="10"/>
  <c r="D27" i="10" s="1"/>
  <c r="E28" i="10"/>
  <c r="E27" i="10" s="1"/>
  <c r="F28" i="10"/>
  <c r="F27" i="10" s="1"/>
  <c r="G28" i="10"/>
  <c r="G27" i="10" s="1"/>
  <c r="H28" i="10"/>
  <c r="H27" i="10" s="1"/>
  <c r="I28" i="10"/>
  <c r="I27" i="10" s="1"/>
  <c r="J28" i="10"/>
  <c r="K28" i="10"/>
  <c r="K27" i="10" s="1"/>
  <c r="L28" i="10"/>
  <c r="M28" i="10"/>
  <c r="M27" i="10" s="1"/>
  <c r="N28" i="10"/>
  <c r="N27" i="10" s="1"/>
  <c r="O28" i="10"/>
  <c r="D30" i="10"/>
  <c r="D29" i="10" s="1"/>
  <c r="E30" i="10"/>
  <c r="E29" i="10" s="1"/>
  <c r="F30" i="10"/>
  <c r="F29" i="10" s="1"/>
  <c r="G30" i="10"/>
  <c r="G29" i="10" s="1"/>
  <c r="H30" i="10"/>
  <c r="H29" i="10" s="1"/>
  <c r="I30" i="10"/>
  <c r="I29" i="10" s="1"/>
  <c r="J30" i="10"/>
  <c r="K30" i="10"/>
  <c r="K29" i="10" s="1"/>
  <c r="L30" i="10"/>
  <c r="L29" i="10" s="1"/>
  <c r="M30" i="10"/>
  <c r="M29" i="10" s="1"/>
  <c r="N30" i="10"/>
  <c r="N29" i="10" s="1"/>
  <c r="O30" i="10"/>
  <c r="D32" i="10"/>
  <c r="D31" i="10" s="1"/>
  <c r="E32" i="10"/>
  <c r="E31" i="10" s="1"/>
  <c r="F32" i="10"/>
  <c r="F31" i="10" s="1"/>
  <c r="G32" i="10"/>
  <c r="G31" i="10" s="1"/>
  <c r="H32" i="10"/>
  <c r="H31" i="10" s="1"/>
  <c r="I32" i="10"/>
  <c r="I31" i="10" s="1"/>
  <c r="J32" i="10"/>
  <c r="J31" i="10" s="1"/>
  <c r="K32" i="10"/>
  <c r="K31" i="10" s="1"/>
  <c r="L32" i="10"/>
  <c r="M32" i="10"/>
  <c r="M31" i="10" s="1"/>
  <c r="N32" i="10"/>
  <c r="N31" i="10" s="1"/>
  <c r="O32" i="10"/>
  <c r="D34" i="10"/>
  <c r="D33" i="10" s="1"/>
  <c r="E34" i="10"/>
  <c r="E33" i="10" s="1"/>
  <c r="F34" i="10"/>
  <c r="F33" i="10" s="1"/>
  <c r="G34" i="10"/>
  <c r="G33" i="10" s="1"/>
  <c r="H34" i="10"/>
  <c r="H33" i="10" s="1"/>
  <c r="I34" i="10"/>
  <c r="I33" i="10" s="1"/>
  <c r="J34" i="10"/>
  <c r="J33" i="10" s="1"/>
  <c r="K34" i="10"/>
  <c r="K33" i="10" s="1"/>
  <c r="L34" i="10"/>
  <c r="L33" i="10" s="1"/>
  <c r="M34" i="10"/>
  <c r="M33" i="10" s="1"/>
  <c r="N34" i="10"/>
  <c r="N33" i="10" s="1"/>
  <c r="O34" i="10"/>
  <c r="O33" i="10" s="1"/>
  <c r="D36" i="10"/>
  <c r="D35" i="10" s="1"/>
  <c r="E36" i="10"/>
  <c r="E35" i="10" s="1"/>
  <c r="F36" i="10"/>
  <c r="F35" i="10" s="1"/>
  <c r="G36" i="10"/>
  <c r="G35" i="10" s="1"/>
  <c r="H36" i="10"/>
  <c r="H35" i="10" s="1"/>
  <c r="I36" i="10"/>
  <c r="I35" i="10" s="1"/>
  <c r="J36" i="10"/>
  <c r="J35" i="10" s="1"/>
  <c r="K36" i="10"/>
  <c r="K35" i="10" s="1"/>
  <c r="L36" i="10"/>
  <c r="M36" i="10"/>
  <c r="M35" i="10" s="1"/>
  <c r="N36" i="10"/>
  <c r="N35" i="10" s="1"/>
  <c r="O36" i="10"/>
  <c r="O35" i="10" s="1"/>
  <c r="D38" i="10"/>
  <c r="D37" i="10" s="1"/>
  <c r="E38" i="10"/>
  <c r="E37" i="10" s="1"/>
  <c r="F38" i="10"/>
  <c r="F37" i="10" s="1"/>
  <c r="G38" i="10"/>
  <c r="G37" i="10" s="1"/>
  <c r="H38" i="10"/>
  <c r="H37" i="10" s="1"/>
  <c r="I38" i="10"/>
  <c r="I37" i="10" s="1"/>
  <c r="J38" i="10"/>
  <c r="J37" i="10" s="1"/>
  <c r="K38" i="10"/>
  <c r="K37" i="10" s="1"/>
  <c r="L38" i="10"/>
  <c r="L37" i="10" s="1"/>
  <c r="M38" i="10"/>
  <c r="M37" i="10" s="1"/>
  <c r="N38" i="10"/>
  <c r="N37" i="10" s="1"/>
  <c r="O38" i="10"/>
  <c r="D40" i="10"/>
  <c r="D39" i="10" s="1"/>
  <c r="E40" i="10"/>
  <c r="E39" i="10" s="1"/>
  <c r="F40" i="10"/>
  <c r="F39" i="10" s="1"/>
  <c r="G40" i="10"/>
  <c r="G39" i="10" s="1"/>
  <c r="H40" i="10"/>
  <c r="H39" i="10" s="1"/>
  <c r="I40" i="10"/>
  <c r="I39" i="10" s="1"/>
  <c r="J40" i="10"/>
  <c r="J39" i="10" s="1"/>
  <c r="K40" i="10"/>
  <c r="K39" i="10" s="1"/>
  <c r="L40" i="10"/>
  <c r="M40" i="10"/>
  <c r="M39" i="10" s="1"/>
  <c r="N40" i="10"/>
  <c r="N39" i="10" s="1"/>
  <c r="O40" i="10"/>
  <c r="D42" i="10"/>
  <c r="D41" i="10" s="1"/>
  <c r="E42" i="10"/>
  <c r="E41" i="10" s="1"/>
  <c r="F42" i="10"/>
  <c r="F41" i="10" s="1"/>
  <c r="G42" i="10"/>
  <c r="G41" i="10" s="1"/>
  <c r="H42" i="10"/>
  <c r="H41" i="10" s="1"/>
  <c r="I42" i="10"/>
  <c r="I41" i="10" s="1"/>
  <c r="J42" i="10"/>
  <c r="K42" i="10"/>
  <c r="K41" i="10" s="1"/>
  <c r="L42" i="10"/>
  <c r="L41" i="10" s="1"/>
  <c r="M42" i="10"/>
  <c r="M41" i="10" s="1"/>
  <c r="N42" i="10"/>
  <c r="N41" i="10" s="1"/>
  <c r="O42" i="10"/>
  <c r="O41" i="10" s="1"/>
  <c r="D44" i="10"/>
  <c r="D43" i="10" s="1"/>
  <c r="E44" i="10"/>
  <c r="E43" i="10" s="1"/>
  <c r="F44" i="10"/>
  <c r="F43" i="10" s="1"/>
  <c r="G44" i="10"/>
  <c r="G43" i="10" s="1"/>
  <c r="H44" i="10"/>
  <c r="H43" i="10" s="1"/>
  <c r="I44" i="10"/>
  <c r="I43" i="10" s="1"/>
  <c r="J44" i="10"/>
  <c r="J43" i="10" s="1"/>
  <c r="K44" i="10"/>
  <c r="K43" i="10" s="1"/>
  <c r="L44" i="10"/>
  <c r="M44" i="10"/>
  <c r="M43" i="10" s="1"/>
  <c r="N44" i="10"/>
  <c r="N43" i="10" s="1"/>
  <c r="O44" i="10"/>
  <c r="O43" i="10" s="1"/>
  <c r="D46" i="10"/>
  <c r="D45" i="10" s="1"/>
  <c r="E46" i="10"/>
  <c r="E45" i="10" s="1"/>
  <c r="F46" i="10"/>
  <c r="F45" i="10" s="1"/>
  <c r="G46" i="10"/>
  <c r="G45" i="10" s="1"/>
  <c r="H46" i="10"/>
  <c r="H45" i="10" s="1"/>
  <c r="I46" i="10"/>
  <c r="I45" i="10" s="1"/>
  <c r="J46" i="10"/>
  <c r="J45" i="10" s="1"/>
  <c r="K46" i="10"/>
  <c r="K45" i="10" s="1"/>
  <c r="L46" i="10"/>
  <c r="M46" i="10"/>
  <c r="M45" i="10" s="1"/>
  <c r="N46" i="10"/>
  <c r="N45" i="10" s="1"/>
  <c r="O46" i="10"/>
  <c r="D48" i="10"/>
  <c r="D47" i="10" s="1"/>
  <c r="E48" i="10"/>
  <c r="E47" i="10" s="1"/>
  <c r="F48" i="10"/>
  <c r="F47" i="10" s="1"/>
  <c r="G48" i="10"/>
  <c r="G47" i="10" s="1"/>
  <c r="H48" i="10"/>
  <c r="H47" i="10" s="1"/>
  <c r="I48" i="10"/>
  <c r="I47" i="10" s="1"/>
  <c r="J48" i="10"/>
  <c r="J47" i="10" s="1"/>
  <c r="K48" i="10"/>
  <c r="K47" i="10" s="1"/>
  <c r="L48" i="10"/>
  <c r="L47" i="10" s="1"/>
  <c r="M48" i="10"/>
  <c r="M47" i="10" s="1"/>
  <c r="N48" i="10"/>
  <c r="N47" i="10" s="1"/>
  <c r="O48" i="10"/>
  <c r="J49" i="10"/>
  <c r="D50" i="10"/>
  <c r="D49" i="10" s="1"/>
  <c r="E50" i="10"/>
  <c r="E49" i="10" s="1"/>
  <c r="F50" i="10"/>
  <c r="F49" i="10" s="1"/>
  <c r="G50" i="10"/>
  <c r="G49" i="10" s="1"/>
  <c r="H50" i="10"/>
  <c r="H49" i="10" s="1"/>
  <c r="I50" i="10"/>
  <c r="I49" i="10" s="1"/>
  <c r="J50" i="10"/>
  <c r="K50" i="10"/>
  <c r="K49" i="10" s="1"/>
  <c r="L50" i="10"/>
  <c r="L49" i="10" s="1"/>
  <c r="M50" i="10"/>
  <c r="M49" i="10" s="1"/>
  <c r="N50" i="10"/>
  <c r="N49" i="10" s="1"/>
  <c r="O50" i="10"/>
  <c r="D52" i="10"/>
  <c r="D51" i="10" s="1"/>
  <c r="E52" i="10"/>
  <c r="E51" i="10" s="1"/>
  <c r="F52" i="10"/>
  <c r="F51" i="10" s="1"/>
  <c r="G52" i="10"/>
  <c r="G51" i="10" s="1"/>
  <c r="H52" i="10"/>
  <c r="H51" i="10" s="1"/>
  <c r="I52" i="10"/>
  <c r="I51" i="10" s="1"/>
  <c r="J52" i="10"/>
  <c r="J51" i="10" s="1"/>
  <c r="K52" i="10"/>
  <c r="K51" i="10" s="1"/>
  <c r="L52" i="10"/>
  <c r="L51" i="10" s="1"/>
  <c r="M52" i="10"/>
  <c r="M51" i="10" s="1"/>
  <c r="N52" i="10"/>
  <c r="N51" i="10" s="1"/>
  <c r="O52" i="10"/>
  <c r="O51" i="10" s="1"/>
  <c r="D54" i="10"/>
  <c r="D53" i="10" s="1"/>
  <c r="E54" i="10"/>
  <c r="E53" i="10" s="1"/>
  <c r="F54" i="10"/>
  <c r="F53" i="10" s="1"/>
  <c r="G54" i="10"/>
  <c r="G53" i="10" s="1"/>
  <c r="H54" i="10"/>
  <c r="H53" i="10" s="1"/>
  <c r="I54" i="10"/>
  <c r="I53" i="10" s="1"/>
  <c r="J54" i="10"/>
  <c r="K54" i="10"/>
  <c r="K53" i="10" s="1"/>
  <c r="L54" i="10"/>
  <c r="M54" i="10"/>
  <c r="M53" i="10" s="1"/>
  <c r="N54" i="10"/>
  <c r="N53" i="10" s="1"/>
  <c r="O54" i="10"/>
  <c r="D56" i="10"/>
  <c r="D55" i="10" s="1"/>
  <c r="E56" i="10"/>
  <c r="E55" i="10" s="1"/>
  <c r="F56" i="10"/>
  <c r="F55" i="10" s="1"/>
  <c r="G56" i="10"/>
  <c r="G55" i="10" s="1"/>
  <c r="H56" i="10"/>
  <c r="H55" i="10" s="1"/>
  <c r="I56" i="10"/>
  <c r="I55" i="10" s="1"/>
  <c r="J56" i="10"/>
  <c r="J55" i="10" s="1"/>
  <c r="K56" i="10"/>
  <c r="K55" i="10" s="1"/>
  <c r="L56" i="10"/>
  <c r="M56" i="10"/>
  <c r="M55" i="10" s="1"/>
  <c r="N56" i="10"/>
  <c r="N55" i="10" s="1"/>
  <c r="O56" i="10"/>
  <c r="D58" i="10"/>
  <c r="D57" i="10" s="1"/>
  <c r="E58" i="10"/>
  <c r="E57" i="10" s="1"/>
  <c r="F58" i="10"/>
  <c r="F57" i="10" s="1"/>
  <c r="G58" i="10"/>
  <c r="G57" i="10" s="1"/>
  <c r="H58" i="10"/>
  <c r="H57" i="10" s="1"/>
  <c r="I58" i="10"/>
  <c r="I57" i="10" s="1"/>
  <c r="J58" i="10"/>
  <c r="J57" i="10" s="1"/>
  <c r="K58" i="10"/>
  <c r="K57" i="10" s="1"/>
  <c r="L58" i="10"/>
  <c r="M58" i="10"/>
  <c r="M57" i="10" s="1"/>
  <c r="N58" i="10"/>
  <c r="N57" i="10" s="1"/>
  <c r="O58" i="10"/>
  <c r="L59" i="10"/>
  <c r="D60" i="10"/>
  <c r="D59" i="10" s="1"/>
  <c r="E60" i="10"/>
  <c r="E59" i="10" s="1"/>
  <c r="F60" i="10"/>
  <c r="F59" i="10" s="1"/>
  <c r="G60" i="10"/>
  <c r="G59" i="10" s="1"/>
  <c r="H60" i="10"/>
  <c r="H59" i="10" s="1"/>
  <c r="I60" i="10"/>
  <c r="I59" i="10" s="1"/>
  <c r="J60" i="10"/>
  <c r="J59" i="10" s="1"/>
  <c r="K60" i="10"/>
  <c r="K59" i="10" s="1"/>
  <c r="L60" i="10"/>
  <c r="M60" i="10"/>
  <c r="M59" i="10" s="1"/>
  <c r="N60" i="10"/>
  <c r="N59" i="10" s="1"/>
  <c r="O60" i="10"/>
  <c r="D62" i="10"/>
  <c r="D61" i="10" s="1"/>
  <c r="E62" i="10"/>
  <c r="E61" i="10" s="1"/>
  <c r="F62" i="10"/>
  <c r="F61" i="10" s="1"/>
  <c r="G62" i="10"/>
  <c r="G61" i="10" s="1"/>
  <c r="H62" i="10"/>
  <c r="I62" i="10"/>
  <c r="I61" i="10" s="1"/>
  <c r="J62" i="10"/>
  <c r="J61" i="10" s="1"/>
  <c r="K62" i="10"/>
  <c r="K61" i="10" s="1"/>
  <c r="L62" i="10"/>
  <c r="M62" i="10"/>
  <c r="M61" i="10" s="1"/>
  <c r="N62" i="10"/>
  <c r="N61" i="10" s="1"/>
  <c r="O62" i="10"/>
  <c r="L63" i="10"/>
  <c r="O63" i="10"/>
  <c r="D64" i="10"/>
  <c r="D63" i="10" s="1"/>
  <c r="E64" i="10"/>
  <c r="E63" i="10" s="1"/>
  <c r="F64" i="10"/>
  <c r="F63" i="10" s="1"/>
  <c r="G64" i="10"/>
  <c r="G63" i="10" s="1"/>
  <c r="H64" i="10"/>
  <c r="I64" i="10"/>
  <c r="I63" i="10" s="1"/>
  <c r="J64" i="10"/>
  <c r="K64" i="10"/>
  <c r="K63" i="10" s="1"/>
  <c r="L64" i="10"/>
  <c r="M64" i="10"/>
  <c r="M63" i="10" s="1"/>
  <c r="N64" i="10"/>
  <c r="N63" i="10" s="1"/>
  <c r="O64" i="10"/>
  <c r="D66" i="10"/>
  <c r="D65" i="10" s="1"/>
  <c r="E66" i="10"/>
  <c r="E65" i="10" s="1"/>
  <c r="F66" i="10"/>
  <c r="F65" i="10" s="1"/>
  <c r="G66" i="10"/>
  <c r="G65" i="10" s="1"/>
  <c r="H66" i="10"/>
  <c r="I66" i="10"/>
  <c r="I65" i="10" s="1"/>
  <c r="J66" i="10"/>
  <c r="K66" i="10"/>
  <c r="K65" i="10" s="1"/>
  <c r="L66" i="10"/>
  <c r="M66" i="10"/>
  <c r="M65" i="10" s="1"/>
  <c r="N66" i="10"/>
  <c r="N65" i="10" s="1"/>
  <c r="O66" i="10"/>
  <c r="O65" i="10" s="1"/>
  <c r="D67" i="10"/>
  <c r="E67" i="10"/>
  <c r="F67" i="10"/>
  <c r="G67" i="10"/>
  <c r="H67" i="10"/>
  <c r="I67" i="10"/>
  <c r="J67" i="10"/>
  <c r="K67" i="10"/>
  <c r="L67" i="10"/>
  <c r="M67" i="10"/>
  <c r="N67" i="10"/>
  <c r="O67" i="10"/>
  <c r="O69" i="10"/>
  <c r="D70" i="10"/>
  <c r="D69" i="10" s="1"/>
  <c r="E70" i="10"/>
  <c r="E69" i="10" s="1"/>
  <c r="F70" i="10"/>
  <c r="F69" i="10" s="1"/>
  <c r="G70" i="10"/>
  <c r="G69" i="10" s="1"/>
  <c r="H70" i="10"/>
  <c r="H69" i="10" s="1"/>
  <c r="I70" i="10"/>
  <c r="I69" i="10" s="1"/>
  <c r="J70" i="10"/>
  <c r="J69" i="10" s="1"/>
  <c r="K70" i="10"/>
  <c r="K69" i="10" s="1"/>
  <c r="L70" i="10"/>
  <c r="M70" i="10"/>
  <c r="M69" i="10" s="1"/>
  <c r="N70" i="10"/>
  <c r="N69" i="10" s="1"/>
  <c r="O70" i="10"/>
  <c r="O49" i="10" l="1"/>
  <c r="O61" i="10"/>
  <c r="L61" i="10"/>
  <c r="O47" i="10"/>
  <c r="O59" i="10"/>
  <c r="O45" i="10"/>
  <c r="O57" i="10"/>
  <c r="L57" i="10"/>
  <c r="O39" i="10"/>
  <c r="O55" i="10"/>
  <c r="O37" i="10"/>
  <c r="L69" i="10"/>
  <c r="L55" i="10"/>
  <c r="O53" i="10"/>
  <c r="L65" i="10"/>
  <c r="L53" i="10"/>
  <c r="O31" i="10"/>
  <c r="O29" i="10"/>
  <c r="O27" i="10"/>
  <c r="O25" i="10"/>
  <c r="O21" i="10"/>
  <c r="O19" i="10"/>
  <c r="O17" i="10"/>
  <c r="O15" i="10"/>
  <c r="O11" i="10"/>
  <c r="O9" i="10"/>
  <c r="L7" i="10"/>
  <c r="L45" i="10"/>
  <c r="L43" i="10"/>
  <c r="L39" i="10"/>
  <c r="L35" i="10"/>
  <c r="L31" i="10"/>
  <c r="L27" i="10"/>
  <c r="L25" i="10"/>
  <c r="L23" i="10"/>
  <c r="L19" i="10"/>
  <c r="L17" i="10"/>
  <c r="L15" i="10"/>
  <c r="L11" i="10"/>
  <c r="L9" i="10"/>
  <c r="J65" i="10"/>
  <c r="J41" i="10"/>
  <c r="J29" i="10"/>
  <c r="J23" i="10"/>
  <c r="J21" i="10"/>
  <c r="J53" i="10"/>
  <c r="H65" i="10"/>
  <c r="H63" i="10"/>
  <c r="H61" i="10"/>
  <c r="J63" i="10"/>
  <c r="U9" i="8"/>
  <c r="W9" i="8"/>
  <c r="U11" i="8"/>
  <c r="W11" i="8"/>
  <c r="U13" i="8"/>
  <c r="W13" i="8"/>
  <c r="U15" i="8"/>
  <c r="W15" i="8"/>
  <c r="U17" i="8"/>
  <c r="W17" i="8"/>
  <c r="U19" i="8"/>
  <c r="W19" i="8"/>
  <c r="U21" i="8"/>
  <c r="W21" i="8"/>
  <c r="U23" i="8"/>
  <c r="W23" i="8"/>
  <c r="U25" i="8"/>
  <c r="W25" i="8"/>
  <c r="U27" i="8"/>
  <c r="W27" i="8"/>
  <c r="U29" i="8"/>
  <c r="W29" i="8"/>
  <c r="U31" i="8"/>
  <c r="W31" i="8"/>
  <c r="U33" i="8"/>
  <c r="W33" i="8"/>
  <c r="U35" i="8"/>
  <c r="W35" i="8"/>
  <c r="U37" i="8"/>
  <c r="W37" i="8"/>
  <c r="U39" i="8"/>
  <c r="W39" i="8"/>
  <c r="U41" i="8"/>
  <c r="W41" i="8"/>
  <c r="U43" i="8"/>
  <c r="W43" i="8"/>
  <c r="U45" i="8"/>
  <c r="W45" i="8"/>
  <c r="U47" i="8"/>
  <c r="W47" i="8"/>
  <c r="U49" i="8"/>
  <c r="W49" i="8"/>
  <c r="U51" i="8"/>
  <c r="W51" i="8"/>
  <c r="U53" i="8"/>
  <c r="W53" i="8"/>
  <c r="U55" i="8"/>
  <c r="W55" i="8"/>
  <c r="U57" i="8"/>
  <c r="W57" i="8"/>
  <c r="U59" i="8"/>
  <c r="W59" i="8"/>
  <c r="U61" i="8"/>
  <c r="W61" i="8"/>
  <c r="U63" i="8"/>
  <c r="W63" i="8"/>
  <c r="U65" i="8"/>
  <c r="W65" i="8"/>
  <c r="U67" i="8"/>
  <c r="W67" i="8"/>
  <c r="U69" i="8"/>
  <c r="W69" i="8"/>
  <c r="U71" i="8"/>
  <c r="W71" i="8"/>
  <c r="W7" i="8"/>
  <c r="U7" i="8"/>
  <c r="T9" i="8"/>
  <c r="T11" i="8"/>
  <c r="T13" i="8"/>
  <c r="T15" i="8"/>
  <c r="T17" i="8"/>
  <c r="T19" i="8"/>
  <c r="T21" i="8"/>
  <c r="T23" i="8"/>
  <c r="T25" i="8"/>
  <c r="T27" i="8"/>
  <c r="T29" i="8"/>
  <c r="T31" i="8"/>
  <c r="T33" i="8"/>
  <c r="T35" i="8"/>
  <c r="T37" i="8"/>
  <c r="T39" i="8"/>
  <c r="T41" i="8"/>
  <c r="T43" i="8"/>
  <c r="T45" i="8"/>
  <c r="T47" i="8"/>
  <c r="T49" i="8"/>
  <c r="T51" i="8"/>
  <c r="T53" i="8"/>
  <c r="T55" i="8"/>
  <c r="T57" i="8"/>
  <c r="T59" i="8"/>
  <c r="T61" i="8"/>
  <c r="T63" i="8"/>
  <c r="T65" i="8"/>
  <c r="T67" i="8"/>
  <c r="T69" i="8"/>
  <c r="T71" i="8"/>
  <c r="T7" i="8"/>
  <c r="S9" i="8"/>
  <c r="S11" i="8"/>
  <c r="S13" i="8"/>
  <c r="S15" i="8"/>
  <c r="S17" i="8"/>
  <c r="S19" i="8"/>
  <c r="S21" i="8"/>
  <c r="S23" i="8"/>
  <c r="S25" i="8"/>
  <c r="S27" i="8"/>
  <c r="S29" i="8"/>
  <c r="S31" i="8"/>
  <c r="S33" i="8"/>
  <c r="S35" i="8"/>
  <c r="S37" i="8"/>
  <c r="S39" i="8"/>
  <c r="S41" i="8"/>
  <c r="S43" i="8"/>
  <c r="S45" i="8"/>
  <c r="S47" i="8"/>
  <c r="S49" i="8"/>
  <c r="S51" i="8"/>
  <c r="S53" i="8"/>
  <c r="S55" i="8"/>
  <c r="S57" i="8"/>
  <c r="S59" i="8"/>
  <c r="S61" i="8"/>
  <c r="S63" i="8"/>
  <c r="S65" i="8"/>
  <c r="S67" i="8"/>
  <c r="S69" i="8"/>
  <c r="S71" i="8"/>
  <c r="S7" i="8"/>
  <c r="R9" i="8"/>
  <c r="R11" i="8"/>
  <c r="R13" i="8"/>
  <c r="R15" i="8"/>
  <c r="R17" i="8"/>
  <c r="R19" i="8"/>
  <c r="R21" i="8"/>
  <c r="R23" i="8"/>
  <c r="R25" i="8"/>
  <c r="R27" i="8"/>
  <c r="R29" i="8"/>
  <c r="R31" i="8"/>
  <c r="R33" i="8"/>
  <c r="R35" i="8"/>
  <c r="R37" i="8"/>
  <c r="R39" i="8"/>
  <c r="R41" i="8"/>
  <c r="R43" i="8"/>
  <c r="R45" i="8"/>
  <c r="R47" i="8"/>
  <c r="R49" i="8"/>
  <c r="R51" i="8"/>
  <c r="R53" i="8"/>
  <c r="R55" i="8"/>
  <c r="R57" i="8"/>
  <c r="R59" i="8"/>
  <c r="R61" i="8"/>
  <c r="R63" i="8"/>
  <c r="R65" i="8"/>
  <c r="R67" i="8"/>
  <c r="R69" i="8"/>
  <c r="R71" i="8"/>
  <c r="R7" i="8"/>
  <c r="Q9" i="8"/>
  <c r="Q11" i="8"/>
  <c r="Q13" i="8"/>
  <c r="Q15" i="8"/>
  <c r="Q17" i="8"/>
  <c r="Q19" i="8"/>
  <c r="Q21" i="8"/>
  <c r="Q23" i="8"/>
  <c r="Q25" i="8"/>
  <c r="Q27" i="8"/>
  <c r="Q29" i="8"/>
  <c r="Q31" i="8"/>
  <c r="Q33" i="8"/>
  <c r="Q35" i="8"/>
  <c r="Q37" i="8"/>
  <c r="Q39" i="8"/>
  <c r="Q41" i="8"/>
  <c r="Q43" i="8"/>
  <c r="Q45" i="8"/>
  <c r="Q47" i="8"/>
  <c r="Q49" i="8"/>
  <c r="Q51" i="8"/>
  <c r="Q53" i="8"/>
  <c r="Q55" i="8"/>
  <c r="Q57" i="8"/>
  <c r="Q59" i="8"/>
  <c r="Q61" i="8"/>
  <c r="Q63" i="8"/>
  <c r="Q65" i="8"/>
  <c r="Q67" i="8"/>
  <c r="Q69" i="8"/>
  <c r="Q71" i="8"/>
  <c r="Q7" i="8"/>
  <c r="P9" i="8"/>
  <c r="P11" i="8"/>
  <c r="P13" i="8"/>
  <c r="P15" i="8"/>
  <c r="P17" i="8"/>
  <c r="P19" i="8"/>
  <c r="P21" i="8"/>
  <c r="P23" i="8"/>
  <c r="P25" i="8"/>
  <c r="P27" i="8"/>
  <c r="P29" i="8"/>
  <c r="P31" i="8"/>
  <c r="P33" i="8"/>
  <c r="P35" i="8"/>
  <c r="P37" i="8"/>
  <c r="P39" i="8"/>
  <c r="P41" i="8"/>
  <c r="P43" i="8"/>
  <c r="P45" i="8"/>
  <c r="P47" i="8"/>
  <c r="P49" i="8"/>
  <c r="P51" i="8"/>
  <c r="P53" i="8"/>
  <c r="P55" i="8"/>
  <c r="P57" i="8"/>
  <c r="P59" i="8"/>
  <c r="P61" i="8"/>
  <c r="P63" i="8"/>
  <c r="P65" i="8"/>
  <c r="P67" i="8"/>
  <c r="P69" i="8"/>
  <c r="P71" i="8"/>
  <c r="P7" i="8"/>
  <c r="O9" i="8"/>
  <c r="O11" i="8"/>
  <c r="O13" i="8"/>
  <c r="O15" i="8"/>
  <c r="O17" i="8"/>
  <c r="O19" i="8"/>
  <c r="O21" i="8"/>
  <c r="O23" i="8"/>
  <c r="O25" i="8"/>
  <c r="O27" i="8"/>
  <c r="O29" i="8"/>
  <c r="O31" i="8"/>
  <c r="O33" i="8"/>
  <c r="O35" i="8"/>
  <c r="O37" i="8"/>
  <c r="O39" i="8"/>
  <c r="O41" i="8"/>
  <c r="O43" i="8"/>
  <c r="O45" i="8"/>
  <c r="O47" i="8"/>
  <c r="O49" i="8"/>
  <c r="O51" i="8"/>
  <c r="O53" i="8"/>
  <c r="O55" i="8"/>
  <c r="O57" i="8"/>
  <c r="O59" i="8"/>
  <c r="O61" i="8"/>
  <c r="O63" i="8"/>
  <c r="O65" i="8"/>
  <c r="O67" i="8"/>
  <c r="O69" i="8"/>
  <c r="O71" i="8"/>
  <c r="O7" i="8"/>
  <c r="D71" i="8"/>
  <c r="L7" i="9"/>
  <c r="L9" i="9"/>
  <c r="L11" i="9"/>
  <c r="L13" i="9"/>
  <c r="L15" i="9"/>
  <c r="L17" i="9"/>
  <c r="L19" i="9"/>
  <c r="L21" i="9"/>
  <c r="L23" i="9"/>
  <c r="L25" i="9"/>
  <c r="L27" i="9"/>
  <c r="L29" i="9"/>
  <c r="L31" i="9"/>
  <c r="L33" i="9"/>
  <c r="L35" i="9"/>
  <c r="L37" i="9"/>
  <c r="L39" i="9"/>
  <c r="L41" i="9"/>
  <c r="L43" i="9"/>
  <c r="L45" i="9"/>
  <c r="L47" i="9"/>
  <c r="L49" i="9"/>
  <c r="L51" i="9"/>
  <c r="L53" i="9"/>
  <c r="L55" i="9"/>
  <c r="L57" i="9"/>
  <c r="L59" i="9"/>
  <c r="L61" i="9"/>
  <c r="L63" i="9"/>
  <c r="L65" i="9"/>
  <c r="L67" i="9"/>
  <c r="L69" i="9"/>
  <c r="L5" i="9"/>
  <c r="I7" i="9"/>
  <c r="I9" i="9"/>
  <c r="I11" i="9"/>
  <c r="I13" i="9"/>
  <c r="I15" i="9"/>
  <c r="I17" i="9"/>
  <c r="I19" i="9"/>
  <c r="I21" i="9"/>
  <c r="I23" i="9"/>
  <c r="I25" i="9"/>
  <c r="I27" i="9"/>
  <c r="I29" i="9"/>
  <c r="I31" i="9"/>
  <c r="I33" i="9"/>
  <c r="I35" i="9"/>
  <c r="I37" i="9"/>
  <c r="I39" i="9"/>
  <c r="I41" i="9"/>
  <c r="I43" i="9"/>
  <c r="I45" i="9"/>
  <c r="I47" i="9"/>
  <c r="I49" i="9"/>
  <c r="I51" i="9"/>
  <c r="I53" i="9"/>
  <c r="I55" i="9"/>
  <c r="I57" i="9"/>
  <c r="I59" i="9"/>
  <c r="I61" i="9"/>
  <c r="I63" i="9"/>
  <c r="I65" i="9"/>
  <c r="I67" i="9"/>
  <c r="I69" i="9"/>
  <c r="I5" i="9"/>
  <c r="F5" i="9"/>
  <c r="G7" i="9"/>
  <c r="G9" i="9"/>
  <c r="G11" i="9"/>
  <c r="G13" i="9"/>
  <c r="G15" i="9"/>
  <c r="G17" i="9"/>
  <c r="G19" i="9"/>
  <c r="G21" i="9"/>
  <c r="G23" i="9"/>
  <c r="G25" i="9"/>
  <c r="G27" i="9"/>
  <c r="G29" i="9"/>
  <c r="G31" i="9"/>
  <c r="G33" i="9"/>
  <c r="G35" i="9"/>
  <c r="G37" i="9"/>
  <c r="G39" i="9"/>
  <c r="G41" i="9"/>
  <c r="G43" i="9"/>
  <c r="G45" i="9"/>
  <c r="G47" i="9"/>
  <c r="G49" i="9"/>
  <c r="G51" i="9"/>
  <c r="G53" i="9"/>
  <c r="G55" i="9"/>
  <c r="G57" i="9"/>
  <c r="G59" i="9"/>
  <c r="G61" i="9"/>
  <c r="G63" i="9"/>
  <c r="G65" i="9"/>
  <c r="G67" i="9"/>
  <c r="G69" i="9"/>
  <c r="G5" i="9"/>
  <c r="J69" i="9"/>
  <c r="K69" i="9"/>
  <c r="F69" i="9" s="1"/>
  <c r="H69" i="9"/>
  <c r="C69" i="9"/>
  <c r="C68" i="9"/>
  <c r="J67" i="9"/>
  <c r="K67" i="9"/>
  <c r="F67" i="9" s="1"/>
  <c r="H67" i="9"/>
  <c r="C67" i="9"/>
  <c r="C66" i="9"/>
  <c r="J65" i="9"/>
  <c r="K65" i="9"/>
  <c r="F65" i="9" s="1"/>
  <c r="H65" i="9"/>
  <c r="C65" i="9"/>
  <c r="C64" i="9"/>
  <c r="J63" i="9"/>
  <c r="K63" i="9"/>
  <c r="F63" i="9" s="1"/>
  <c r="H63" i="9"/>
  <c r="C63" i="9"/>
  <c r="C62" i="9"/>
  <c r="J61" i="9"/>
  <c r="K61" i="9"/>
  <c r="F61" i="9" s="1"/>
  <c r="H61" i="9"/>
  <c r="C61" i="9"/>
  <c r="C60" i="9"/>
  <c r="J59" i="9"/>
  <c r="K59" i="9"/>
  <c r="F59" i="9" s="1"/>
  <c r="H59" i="9"/>
  <c r="C59" i="9"/>
  <c r="C58" i="9"/>
  <c r="J57" i="9"/>
  <c r="K57" i="9"/>
  <c r="F57" i="9" s="1"/>
  <c r="H57" i="9"/>
  <c r="C57" i="9"/>
  <c r="C56" i="9"/>
  <c r="J55" i="9"/>
  <c r="K55" i="9"/>
  <c r="F55" i="9" s="1"/>
  <c r="H55" i="9"/>
  <c r="C55" i="9"/>
  <c r="C54" i="9"/>
  <c r="J53" i="9"/>
  <c r="K53" i="9"/>
  <c r="F53" i="9" s="1"/>
  <c r="H53" i="9"/>
  <c r="C53" i="9"/>
  <c r="C52" i="9"/>
  <c r="J51" i="9"/>
  <c r="K51" i="9"/>
  <c r="F51" i="9" s="1"/>
  <c r="H51" i="9"/>
  <c r="C51" i="9"/>
  <c r="C50" i="9"/>
  <c r="J49" i="9"/>
  <c r="K49" i="9"/>
  <c r="F49" i="9" s="1"/>
  <c r="H49" i="9"/>
  <c r="C49" i="9"/>
  <c r="C48" i="9"/>
  <c r="J47" i="9"/>
  <c r="K47" i="9"/>
  <c r="F47" i="9" s="1"/>
  <c r="H47" i="9"/>
  <c r="C47" i="9"/>
  <c r="C46" i="9"/>
  <c r="J45" i="9"/>
  <c r="K45" i="9"/>
  <c r="F45" i="9" s="1"/>
  <c r="H45" i="9"/>
  <c r="C45" i="9"/>
  <c r="C44" i="9"/>
  <c r="J43" i="9"/>
  <c r="K43" i="9"/>
  <c r="F43" i="9" s="1"/>
  <c r="H43" i="9"/>
  <c r="C43" i="9"/>
  <c r="C42" i="9"/>
  <c r="J41" i="9"/>
  <c r="K41" i="9"/>
  <c r="F41" i="9" s="1"/>
  <c r="H41" i="9"/>
  <c r="C41" i="9"/>
  <c r="C40" i="9"/>
  <c r="J39" i="9"/>
  <c r="K39" i="9"/>
  <c r="F39" i="9" s="1"/>
  <c r="H39" i="9"/>
  <c r="C39" i="9"/>
  <c r="C38" i="9"/>
  <c r="J37" i="9"/>
  <c r="K37" i="9"/>
  <c r="F37" i="9" s="1"/>
  <c r="H37" i="9"/>
  <c r="C37" i="9"/>
  <c r="C36" i="9"/>
  <c r="J35" i="9"/>
  <c r="K35" i="9"/>
  <c r="F35" i="9" s="1"/>
  <c r="H35" i="9"/>
  <c r="C35" i="9"/>
  <c r="C34" i="9"/>
  <c r="J33" i="9"/>
  <c r="K33" i="9"/>
  <c r="F33" i="9" s="1"/>
  <c r="H33" i="9"/>
  <c r="C33" i="9"/>
  <c r="C32" i="9"/>
  <c r="J31" i="9"/>
  <c r="K31" i="9"/>
  <c r="F31" i="9" s="1"/>
  <c r="H31" i="9"/>
  <c r="C31" i="9"/>
  <c r="C30" i="9"/>
  <c r="J29" i="9"/>
  <c r="K29" i="9"/>
  <c r="F29" i="9" s="1"/>
  <c r="H29" i="9"/>
  <c r="C29" i="9"/>
  <c r="C28" i="9"/>
  <c r="J27" i="9"/>
  <c r="K27" i="9"/>
  <c r="F27" i="9" s="1"/>
  <c r="H27" i="9"/>
  <c r="C27" i="9"/>
  <c r="C26" i="9"/>
  <c r="J25" i="9"/>
  <c r="K25" i="9"/>
  <c r="F25" i="9" s="1"/>
  <c r="H25" i="9"/>
  <c r="C25" i="9"/>
  <c r="C24" i="9"/>
  <c r="J23" i="9"/>
  <c r="K23" i="9"/>
  <c r="F23" i="9" s="1"/>
  <c r="H23" i="9"/>
  <c r="C23" i="9"/>
  <c r="C22" i="9"/>
  <c r="J21" i="9"/>
  <c r="K21" i="9"/>
  <c r="F21" i="9" s="1"/>
  <c r="H21" i="9"/>
  <c r="C21" i="9"/>
  <c r="C20" i="9"/>
  <c r="J19" i="9"/>
  <c r="K19" i="9"/>
  <c r="F19" i="9" s="1"/>
  <c r="H19" i="9"/>
  <c r="C19" i="9"/>
  <c r="C18" i="9"/>
  <c r="J17" i="9"/>
  <c r="K17" i="9"/>
  <c r="F17" i="9" s="1"/>
  <c r="H17" i="9"/>
  <c r="C17" i="9"/>
  <c r="C16" i="9"/>
  <c r="J15" i="9"/>
  <c r="K15" i="9"/>
  <c r="F15" i="9" s="1"/>
  <c r="H15" i="9"/>
  <c r="C15" i="9"/>
  <c r="C14" i="9"/>
  <c r="J13" i="9"/>
  <c r="K13" i="9"/>
  <c r="F13" i="9" s="1"/>
  <c r="H13" i="9"/>
  <c r="C13" i="9"/>
  <c r="C12" i="9"/>
  <c r="J11" i="9"/>
  <c r="K11" i="9"/>
  <c r="F11" i="9" s="1"/>
  <c r="H11" i="9"/>
  <c r="C11" i="9"/>
  <c r="C10" i="9"/>
  <c r="J9" i="9"/>
  <c r="K9" i="9"/>
  <c r="F9" i="9" s="1"/>
  <c r="H9" i="9"/>
  <c r="C9" i="9"/>
  <c r="C8" i="9"/>
  <c r="J7" i="9"/>
  <c r="K7" i="9"/>
  <c r="F7" i="9" s="1"/>
  <c r="H7" i="9"/>
  <c r="C7" i="9"/>
  <c r="C6" i="9"/>
  <c r="J5" i="9"/>
  <c r="K5" i="9"/>
  <c r="H5" i="9"/>
  <c r="C5" i="9"/>
  <c r="N71" i="8"/>
  <c r="M71" i="8"/>
  <c r="L71" i="8"/>
  <c r="K71" i="8"/>
  <c r="J71" i="8"/>
  <c r="I71" i="8"/>
  <c r="H71" i="8"/>
  <c r="G71" i="8"/>
  <c r="F71" i="8"/>
  <c r="E71" i="8"/>
  <c r="N70" i="8"/>
  <c r="M70" i="8"/>
  <c r="L70" i="8"/>
  <c r="K70" i="8"/>
  <c r="J70" i="8"/>
  <c r="I70" i="8"/>
  <c r="H70" i="8"/>
  <c r="G70" i="8"/>
  <c r="F70" i="8"/>
  <c r="E70" i="8"/>
  <c r="D70" i="8"/>
  <c r="N69" i="8"/>
  <c r="M69" i="8"/>
  <c r="L69" i="8"/>
  <c r="K69" i="8"/>
  <c r="J69" i="8"/>
  <c r="I69" i="8"/>
  <c r="H69" i="8"/>
  <c r="G69" i="8"/>
  <c r="F69" i="8"/>
  <c r="E69" i="8"/>
  <c r="D69" i="8"/>
  <c r="N68" i="8"/>
  <c r="M68" i="8"/>
  <c r="L68" i="8"/>
  <c r="K68" i="8"/>
  <c r="J68" i="8"/>
  <c r="I68" i="8"/>
  <c r="H68" i="8"/>
  <c r="G68" i="8"/>
  <c r="F68" i="8"/>
  <c r="E68" i="8"/>
  <c r="D68" i="8"/>
  <c r="N67" i="8"/>
  <c r="M67" i="8"/>
  <c r="L67" i="8"/>
  <c r="K67" i="8"/>
  <c r="J67" i="8"/>
  <c r="I67" i="8"/>
  <c r="H67" i="8"/>
  <c r="G67" i="8"/>
  <c r="F67" i="8"/>
  <c r="E67" i="8"/>
  <c r="D67" i="8"/>
  <c r="N66" i="8"/>
  <c r="M66" i="8"/>
  <c r="L66" i="8"/>
  <c r="K66" i="8"/>
  <c r="J66" i="8"/>
  <c r="I66" i="8"/>
  <c r="H66" i="8"/>
  <c r="G66" i="8"/>
  <c r="F66" i="8"/>
  <c r="E66" i="8"/>
  <c r="D66" i="8"/>
  <c r="N65" i="8"/>
  <c r="M65" i="8"/>
  <c r="L65" i="8"/>
  <c r="K65" i="8"/>
  <c r="J65" i="8"/>
  <c r="I65" i="8"/>
  <c r="H65" i="8"/>
  <c r="G65" i="8"/>
  <c r="F65" i="8"/>
  <c r="E65" i="8"/>
  <c r="D65" i="8"/>
  <c r="N64" i="8"/>
  <c r="M64" i="8"/>
  <c r="L64" i="8"/>
  <c r="K64" i="8"/>
  <c r="J64" i="8"/>
  <c r="I64" i="8"/>
  <c r="H64" i="8"/>
  <c r="G64" i="8"/>
  <c r="F64" i="8"/>
  <c r="E64" i="8"/>
  <c r="D64" i="8"/>
  <c r="N63" i="8"/>
  <c r="M63" i="8"/>
  <c r="L63" i="8"/>
  <c r="K63" i="8"/>
  <c r="J63" i="8"/>
  <c r="I63" i="8"/>
  <c r="H63" i="8"/>
  <c r="G63" i="8"/>
  <c r="F63" i="8"/>
  <c r="E63" i="8"/>
  <c r="D63" i="8"/>
  <c r="N62" i="8"/>
  <c r="M62" i="8"/>
  <c r="L62" i="8"/>
  <c r="K62" i="8"/>
  <c r="J62" i="8"/>
  <c r="I62" i="8"/>
  <c r="H62" i="8"/>
  <c r="G62" i="8"/>
  <c r="F62" i="8"/>
  <c r="E62" i="8"/>
  <c r="D62" i="8"/>
  <c r="N61" i="8"/>
  <c r="M61" i="8"/>
  <c r="L61" i="8"/>
  <c r="K61" i="8"/>
  <c r="J61" i="8"/>
  <c r="I61" i="8"/>
  <c r="H61" i="8"/>
  <c r="G61" i="8"/>
  <c r="F61" i="8"/>
  <c r="E61" i="8"/>
  <c r="D61" i="8"/>
  <c r="N60" i="8"/>
  <c r="M60" i="8"/>
  <c r="L60" i="8"/>
  <c r="K60" i="8"/>
  <c r="J60" i="8"/>
  <c r="I60" i="8"/>
  <c r="H60" i="8"/>
  <c r="G60" i="8"/>
  <c r="F60" i="8"/>
  <c r="E60" i="8"/>
  <c r="D60" i="8"/>
  <c r="N59" i="8"/>
  <c r="M59" i="8"/>
  <c r="L59" i="8"/>
  <c r="K59" i="8"/>
  <c r="J59" i="8"/>
  <c r="I59" i="8"/>
  <c r="H59" i="8"/>
  <c r="G59" i="8"/>
  <c r="F59" i="8"/>
  <c r="E59" i="8"/>
  <c r="D59" i="8"/>
  <c r="N58" i="8"/>
  <c r="M58" i="8"/>
  <c r="L58" i="8"/>
  <c r="K58" i="8"/>
  <c r="J58" i="8"/>
  <c r="I58" i="8"/>
  <c r="H58" i="8"/>
  <c r="G58" i="8"/>
  <c r="F58" i="8"/>
  <c r="E58" i="8"/>
  <c r="D58" i="8"/>
  <c r="N57" i="8"/>
  <c r="M57" i="8"/>
  <c r="L57" i="8"/>
  <c r="K57" i="8"/>
  <c r="J57" i="8"/>
  <c r="I57" i="8"/>
  <c r="H57" i="8"/>
  <c r="G57" i="8"/>
  <c r="F57" i="8"/>
  <c r="E57" i="8"/>
  <c r="D57" i="8"/>
  <c r="N56" i="8"/>
  <c r="M56" i="8"/>
  <c r="L56" i="8"/>
  <c r="K56" i="8"/>
  <c r="J56" i="8"/>
  <c r="I56" i="8"/>
  <c r="H56" i="8"/>
  <c r="G56" i="8"/>
  <c r="F56" i="8"/>
  <c r="E56" i="8"/>
  <c r="D56" i="8"/>
  <c r="N55" i="8"/>
  <c r="M55" i="8"/>
  <c r="L55" i="8"/>
  <c r="K55" i="8"/>
  <c r="J55" i="8"/>
  <c r="I55" i="8"/>
  <c r="H55" i="8"/>
  <c r="G55" i="8"/>
  <c r="F55" i="8"/>
  <c r="E55" i="8"/>
  <c r="D55" i="8"/>
  <c r="N54" i="8"/>
  <c r="M54" i="8"/>
  <c r="L54" i="8"/>
  <c r="K54" i="8"/>
  <c r="J54" i="8"/>
  <c r="I54" i="8"/>
  <c r="H54" i="8"/>
  <c r="G54" i="8"/>
  <c r="F54" i="8"/>
  <c r="E54" i="8"/>
  <c r="D54" i="8"/>
  <c r="N53" i="8"/>
  <c r="M53" i="8"/>
  <c r="L53" i="8"/>
  <c r="K53" i="8"/>
  <c r="J53" i="8"/>
  <c r="I53" i="8"/>
  <c r="H53" i="8"/>
  <c r="G53" i="8"/>
  <c r="F53" i="8"/>
  <c r="E53" i="8"/>
  <c r="D53" i="8"/>
  <c r="N52" i="8"/>
  <c r="M52" i="8"/>
  <c r="L52" i="8"/>
  <c r="K52" i="8"/>
  <c r="J52" i="8"/>
  <c r="I52" i="8"/>
  <c r="H52" i="8"/>
  <c r="G52" i="8"/>
  <c r="F52" i="8"/>
  <c r="E52" i="8"/>
  <c r="D52" i="8"/>
  <c r="N51" i="8"/>
  <c r="M51" i="8"/>
  <c r="L51" i="8"/>
  <c r="K51" i="8"/>
  <c r="J51" i="8"/>
  <c r="I51" i="8"/>
  <c r="H51" i="8"/>
  <c r="G51" i="8"/>
  <c r="F51" i="8"/>
  <c r="E51" i="8"/>
  <c r="D51" i="8"/>
  <c r="N50" i="8"/>
  <c r="M50" i="8"/>
  <c r="L50" i="8"/>
  <c r="K50" i="8"/>
  <c r="J50" i="8"/>
  <c r="I50" i="8"/>
  <c r="H50" i="8"/>
  <c r="G50" i="8"/>
  <c r="F50" i="8"/>
  <c r="E50" i="8"/>
  <c r="D50" i="8"/>
  <c r="N49" i="8"/>
  <c r="M49" i="8"/>
  <c r="L49" i="8"/>
  <c r="K49" i="8"/>
  <c r="J49" i="8"/>
  <c r="I49" i="8"/>
  <c r="H49" i="8"/>
  <c r="G49" i="8"/>
  <c r="F49" i="8"/>
  <c r="E49" i="8"/>
  <c r="D49" i="8"/>
  <c r="N48" i="8"/>
  <c r="M48" i="8"/>
  <c r="L48" i="8"/>
  <c r="K48" i="8"/>
  <c r="J48" i="8"/>
  <c r="I48" i="8"/>
  <c r="H48" i="8"/>
  <c r="G48" i="8"/>
  <c r="F48" i="8"/>
  <c r="E48" i="8"/>
  <c r="D48" i="8"/>
  <c r="N47" i="8"/>
  <c r="M47" i="8"/>
  <c r="L47" i="8"/>
  <c r="K47" i="8"/>
  <c r="J47" i="8"/>
  <c r="I47" i="8"/>
  <c r="H47" i="8"/>
  <c r="G47" i="8"/>
  <c r="F47" i="8"/>
  <c r="E47" i="8"/>
  <c r="D47" i="8"/>
  <c r="N46" i="8"/>
  <c r="M46" i="8"/>
  <c r="L46" i="8"/>
  <c r="K46" i="8"/>
  <c r="J46" i="8"/>
  <c r="I46" i="8"/>
  <c r="H46" i="8"/>
  <c r="G46" i="8"/>
  <c r="F46" i="8"/>
  <c r="E46" i="8"/>
  <c r="D46" i="8"/>
  <c r="N45" i="8"/>
  <c r="M45" i="8"/>
  <c r="L45" i="8"/>
  <c r="K45" i="8"/>
  <c r="J45" i="8"/>
  <c r="I45" i="8"/>
  <c r="H45" i="8"/>
  <c r="G45" i="8"/>
  <c r="F45" i="8"/>
  <c r="E45" i="8"/>
  <c r="D45" i="8"/>
  <c r="N44" i="8"/>
  <c r="M44" i="8"/>
  <c r="L44" i="8"/>
  <c r="K44" i="8"/>
  <c r="J44" i="8"/>
  <c r="I44" i="8"/>
  <c r="H44" i="8"/>
  <c r="G44" i="8"/>
  <c r="F44" i="8"/>
  <c r="E44" i="8"/>
  <c r="D44" i="8"/>
  <c r="N43" i="8"/>
  <c r="M43" i="8"/>
  <c r="L43" i="8"/>
  <c r="K43" i="8"/>
  <c r="J43" i="8"/>
  <c r="I43" i="8"/>
  <c r="H43" i="8"/>
  <c r="G43" i="8"/>
  <c r="F43" i="8"/>
  <c r="E43" i="8"/>
  <c r="D43" i="8"/>
  <c r="N42" i="8"/>
  <c r="M42" i="8"/>
  <c r="L42" i="8"/>
  <c r="K42" i="8"/>
  <c r="J42" i="8"/>
  <c r="I42" i="8"/>
  <c r="H42" i="8"/>
  <c r="G42" i="8"/>
  <c r="F42" i="8"/>
  <c r="E42" i="8"/>
  <c r="D42" i="8"/>
  <c r="N41" i="8"/>
  <c r="M41" i="8"/>
  <c r="L41" i="8"/>
  <c r="K41" i="8"/>
  <c r="J41" i="8"/>
  <c r="I41" i="8"/>
  <c r="H41" i="8"/>
  <c r="G41" i="8"/>
  <c r="F41" i="8"/>
  <c r="E41" i="8"/>
  <c r="D41" i="8"/>
  <c r="N40" i="8"/>
  <c r="M40" i="8"/>
  <c r="L40" i="8"/>
  <c r="K40" i="8"/>
  <c r="J40" i="8"/>
  <c r="I40" i="8"/>
  <c r="H40" i="8"/>
  <c r="G40" i="8"/>
  <c r="F40" i="8"/>
  <c r="E40" i="8"/>
  <c r="D40" i="8"/>
  <c r="N39" i="8"/>
  <c r="M39" i="8"/>
  <c r="L39" i="8"/>
  <c r="K39" i="8"/>
  <c r="J39" i="8"/>
  <c r="I39" i="8"/>
  <c r="H39" i="8"/>
  <c r="G39" i="8"/>
  <c r="F39" i="8"/>
  <c r="E39" i="8"/>
  <c r="D39" i="8"/>
  <c r="N38" i="8"/>
  <c r="M38" i="8"/>
  <c r="L38" i="8"/>
  <c r="K38" i="8"/>
  <c r="J38" i="8"/>
  <c r="I38" i="8"/>
  <c r="H38" i="8"/>
  <c r="G38" i="8"/>
  <c r="F38" i="8"/>
  <c r="E38" i="8"/>
  <c r="D38" i="8"/>
  <c r="N37" i="8"/>
  <c r="M37" i="8"/>
  <c r="L37" i="8"/>
  <c r="K37" i="8"/>
  <c r="J37" i="8"/>
  <c r="I37" i="8"/>
  <c r="H37" i="8"/>
  <c r="G37" i="8"/>
  <c r="F37" i="8"/>
  <c r="E37" i="8"/>
  <c r="D37" i="8"/>
  <c r="N36" i="8"/>
  <c r="M36" i="8"/>
  <c r="L36" i="8"/>
  <c r="K36" i="8"/>
  <c r="J36" i="8"/>
  <c r="I36" i="8"/>
  <c r="H36" i="8"/>
  <c r="G36" i="8"/>
  <c r="F36" i="8"/>
  <c r="E36" i="8"/>
  <c r="D36" i="8"/>
  <c r="N35" i="8"/>
  <c r="M35" i="8"/>
  <c r="L35" i="8"/>
  <c r="K35" i="8"/>
  <c r="J35" i="8"/>
  <c r="I35" i="8"/>
  <c r="H35" i="8"/>
  <c r="G35" i="8"/>
  <c r="F35" i="8"/>
  <c r="E35" i="8"/>
  <c r="D35" i="8"/>
  <c r="N34" i="8"/>
  <c r="M34" i="8"/>
  <c r="L34" i="8"/>
  <c r="K34" i="8"/>
  <c r="J34" i="8"/>
  <c r="I34" i="8"/>
  <c r="H34" i="8"/>
  <c r="G34" i="8"/>
  <c r="F34" i="8"/>
  <c r="E34" i="8"/>
  <c r="D34" i="8"/>
  <c r="N33" i="8"/>
  <c r="M33" i="8"/>
  <c r="L33" i="8"/>
  <c r="K33" i="8"/>
  <c r="J33" i="8"/>
  <c r="I33" i="8"/>
  <c r="H33" i="8"/>
  <c r="G33" i="8"/>
  <c r="F33" i="8"/>
  <c r="E33" i="8"/>
  <c r="D33" i="8"/>
  <c r="N32" i="8"/>
  <c r="M32" i="8"/>
  <c r="L32" i="8"/>
  <c r="K32" i="8"/>
  <c r="J32" i="8"/>
  <c r="I32" i="8"/>
  <c r="H32" i="8"/>
  <c r="G32" i="8"/>
  <c r="F32" i="8"/>
  <c r="E32" i="8"/>
  <c r="D32" i="8"/>
  <c r="N31" i="8"/>
  <c r="M31" i="8"/>
  <c r="L31" i="8"/>
  <c r="K31" i="8"/>
  <c r="J31" i="8"/>
  <c r="I31" i="8"/>
  <c r="H31" i="8"/>
  <c r="G31" i="8"/>
  <c r="F31" i="8"/>
  <c r="E31" i="8"/>
  <c r="D31" i="8"/>
  <c r="N30" i="8"/>
  <c r="M30" i="8"/>
  <c r="L30" i="8"/>
  <c r="K30" i="8"/>
  <c r="J30" i="8"/>
  <c r="I30" i="8"/>
  <c r="H30" i="8"/>
  <c r="G30" i="8"/>
  <c r="F30" i="8"/>
  <c r="E30" i="8"/>
  <c r="D30" i="8"/>
  <c r="N29" i="8"/>
  <c r="M29" i="8"/>
  <c r="L29" i="8"/>
  <c r="K29" i="8"/>
  <c r="J29" i="8"/>
  <c r="I29" i="8"/>
  <c r="H29" i="8"/>
  <c r="G29" i="8"/>
  <c r="F29" i="8"/>
  <c r="E29" i="8"/>
  <c r="D29" i="8"/>
  <c r="N28" i="8"/>
  <c r="M28" i="8"/>
  <c r="L28" i="8"/>
  <c r="K28" i="8"/>
  <c r="J28" i="8"/>
  <c r="I28" i="8"/>
  <c r="H28" i="8"/>
  <c r="G28" i="8"/>
  <c r="F28" i="8"/>
  <c r="E28" i="8"/>
  <c r="D28" i="8"/>
  <c r="N27" i="8"/>
  <c r="M27" i="8"/>
  <c r="L27" i="8"/>
  <c r="K27" i="8"/>
  <c r="J27" i="8"/>
  <c r="I27" i="8"/>
  <c r="H27" i="8"/>
  <c r="G27" i="8"/>
  <c r="F27" i="8"/>
  <c r="E27" i="8"/>
  <c r="D27" i="8"/>
  <c r="N26" i="8"/>
  <c r="M26" i="8"/>
  <c r="L26" i="8"/>
  <c r="K26" i="8"/>
  <c r="J26" i="8"/>
  <c r="I26" i="8"/>
  <c r="H26" i="8"/>
  <c r="G26" i="8"/>
  <c r="F26" i="8"/>
  <c r="E26" i="8"/>
  <c r="D26" i="8"/>
  <c r="N25" i="8"/>
  <c r="M25" i="8"/>
  <c r="L25" i="8"/>
  <c r="K25" i="8"/>
  <c r="J25" i="8"/>
  <c r="I25" i="8"/>
  <c r="H25" i="8"/>
  <c r="G25" i="8"/>
  <c r="F25" i="8"/>
  <c r="E25" i="8"/>
  <c r="D25" i="8"/>
  <c r="N24" i="8"/>
  <c r="M24" i="8"/>
  <c r="L24" i="8"/>
  <c r="K24" i="8"/>
  <c r="J24" i="8"/>
  <c r="I24" i="8"/>
  <c r="H24" i="8"/>
  <c r="G24" i="8"/>
  <c r="F24" i="8"/>
  <c r="E24" i="8"/>
  <c r="D24" i="8"/>
  <c r="N23" i="8"/>
  <c r="M23" i="8"/>
  <c r="L23" i="8"/>
  <c r="K23" i="8"/>
  <c r="J23" i="8"/>
  <c r="I23" i="8"/>
  <c r="H23" i="8"/>
  <c r="G23" i="8"/>
  <c r="F23" i="8"/>
  <c r="E23" i="8"/>
  <c r="D23" i="8"/>
  <c r="N22" i="8"/>
  <c r="M22" i="8"/>
  <c r="L22" i="8"/>
  <c r="K22" i="8"/>
  <c r="J22" i="8"/>
  <c r="I22" i="8"/>
  <c r="H22" i="8"/>
  <c r="G22" i="8"/>
  <c r="F22" i="8"/>
  <c r="E22" i="8"/>
  <c r="D22" i="8"/>
  <c r="N21" i="8"/>
  <c r="M21" i="8"/>
  <c r="L21" i="8"/>
  <c r="K21" i="8"/>
  <c r="J21" i="8"/>
  <c r="I21" i="8"/>
  <c r="H21" i="8"/>
  <c r="G21" i="8"/>
  <c r="F21" i="8"/>
  <c r="E21" i="8"/>
  <c r="D21" i="8"/>
  <c r="N20" i="8"/>
  <c r="M20" i="8"/>
  <c r="L20" i="8"/>
  <c r="K20" i="8"/>
  <c r="J20" i="8"/>
  <c r="I20" i="8"/>
  <c r="H20" i="8"/>
  <c r="G20" i="8"/>
  <c r="F20" i="8"/>
  <c r="E20" i="8"/>
  <c r="D20" i="8"/>
  <c r="N19" i="8"/>
  <c r="M19" i="8"/>
  <c r="L19" i="8"/>
  <c r="K19" i="8"/>
  <c r="J19" i="8"/>
  <c r="I19" i="8"/>
  <c r="H19" i="8"/>
  <c r="G19" i="8"/>
  <c r="F19" i="8"/>
  <c r="E19" i="8"/>
  <c r="D19" i="8"/>
  <c r="N18" i="8"/>
  <c r="M18" i="8"/>
  <c r="L18" i="8"/>
  <c r="K18" i="8"/>
  <c r="J18" i="8"/>
  <c r="I18" i="8"/>
  <c r="H18" i="8"/>
  <c r="G18" i="8"/>
  <c r="F18" i="8"/>
  <c r="E18" i="8"/>
  <c r="D18" i="8"/>
  <c r="N17" i="8"/>
  <c r="M17" i="8"/>
  <c r="L17" i="8"/>
  <c r="K17" i="8"/>
  <c r="J17" i="8"/>
  <c r="I17" i="8"/>
  <c r="H17" i="8"/>
  <c r="G17" i="8"/>
  <c r="F17" i="8"/>
  <c r="E17" i="8"/>
  <c r="D17" i="8"/>
  <c r="N16" i="8"/>
  <c r="M16" i="8"/>
  <c r="L16" i="8"/>
  <c r="K16" i="8"/>
  <c r="J16" i="8"/>
  <c r="I16" i="8"/>
  <c r="H16" i="8"/>
  <c r="G16" i="8"/>
  <c r="F16" i="8"/>
  <c r="E16" i="8"/>
  <c r="D16" i="8"/>
  <c r="N15" i="8"/>
  <c r="M15" i="8"/>
  <c r="L15" i="8"/>
  <c r="K15" i="8"/>
  <c r="J15" i="8"/>
  <c r="I15" i="8"/>
  <c r="H15" i="8"/>
  <c r="G15" i="8"/>
  <c r="F15" i="8"/>
  <c r="E15" i="8"/>
  <c r="D15" i="8"/>
  <c r="N14" i="8"/>
  <c r="M14" i="8"/>
  <c r="L14" i="8"/>
  <c r="K14" i="8"/>
  <c r="J14" i="8"/>
  <c r="I14" i="8"/>
  <c r="H14" i="8"/>
  <c r="G14" i="8"/>
  <c r="F14" i="8"/>
  <c r="E14" i="8"/>
  <c r="D14" i="8"/>
  <c r="N13" i="8"/>
  <c r="M13" i="8"/>
  <c r="L13" i="8"/>
  <c r="K13" i="8"/>
  <c r="J13" i="8"/>
  <c r="I13" i="8"/>
  <c r="H13" i="8"/>
  <c r="G13" i="8"/>
  <c r="F13" i="8"/>
  <c r="E13" i="8"/>
  <c r="D13" i="8"/>
  <c r="N12" i="8"/>
  <c r="M12" i="8"/>
  <c r="L12" i="8"/>
  <c r="K12" i="8"/>
  <c r="J12" i="8"/>
  <c r="I12" i="8"/>
  <c r="H12" i="8"/>
  <c r="G12" i="8"/>
  <c r="F12" i="8"/>
  <c r="E12" i="8"/>
  <c r="D12" i="8"/>
  <c r="N11" i="8"/>
  <c r="M11" i="8"/>
  <c r="L11" i="8"/>
  <c r="K11" i="8"/>
  <c r="J11" i="8"/>
  <c r="I11" i="8"/>
  <c r="H11" i="8"/>
  <c r="G11" i="8"/>
  <c r="F11" i="8"/>
  <c r="E11" i="8"/>
  <c r="D11" i="8"/>
  <c r="N10" i="8"/>
  <c r="M10" i="8"/>
  <c r="L10" i="8"/>
  <c r="K10" i="8"/>
  <c r="J10" i="8"/>
  <c r="I10" i="8"/>
  <c r="H10" i="8"/>
  <c r="G10" i="8"/>
  <c r="F10" i="8"/>
  <c r="E10" i="8"/>
  <c r="D10" i="8"/>
  <c r="N9" i="8"/>
  <c r="M9" i="8"/>
  <c r="L9" i="8"/>
  <c r="K9" i="8"/>
  <c r="J9" i="8"/>
  <c r="I9" i="8"/>
  <c r="H9" i="8"/>
  <c r="G9" i="8"/>
  <c r="F9" i="8"/>
  <c r="E9" i="8"/>
  <c r="D9" i="8"/>
  <c r="N8" i="8"/>
  <c r="M8" i="8"/>
  <c r="L8" i="8"/>
  <c r="K8" i="8"/>
  <c r="J8" i="8"/>
  <c r="I8" i="8"/>
  <c r="H8" i="8"/>
  <c r="G8" i="8"/>
  <c r="F8" i="8"/>
  <c r="E8" i="8"/>
  <c r="D8" i="8"/>
  <c r="N7" i="8"/>
  <c r="M7" i="8"/>
  <c r="L7" i="8"/>
  <c r="K7" i="8"/>
  <c r="J7" i="8"/>
  <c r="I7" i="8"/>
  <c r="H7" i="8"/>
  <c r="G7" i="8"/>
  <c r="F7" i="8"/>
  <c r="E7" i="8"/>
  <c r="D7" i="8"/>
  <c r="B7" i="5"/>
  <c r="B8" i="5" s="1"/>
  <c r="O70" i="7"/>
  <c r="N70" i="7"/>
  <c r="M70" i="7"/>
  <c r="L70" i="7"/>
  <c r="K70" i="7"/>
  <c r="J70" i="7"/>
  <c r="I70" i="7"/>
  <c r="H70" i="7"/>
  <c r="G70" i="7"/>
  <c r="F70" i="7"/>
  <c r="E70" i="7"/>
  <c r="D70" i="7"/>
  <c r="O69" i="7"/>
  <c r="N69" i="7"/>
  <c r="M69" i="7"/>
  <c r="L69" i="7"/>
  <c r="K69" i="7"/>
  <c r="J69" i="7"/>
  <c r="I69" i="7"/>
  <c r="H69" i="7"/>
  <c r="G69" i="7"/>
  <c r="F69" i="7"/>
  <c r="E69" i="7"/>
  <c r="D69" i="7"/>
  <c r="O67" i="7"/>
  <c r="N67" i="7"/>
  <c r="M67" i="7"/>
  <c r="L67" i="7"/>
  <c r="K67" i="7"/>
  <c r="J67" i="7"/>
  <c r="I67" i="7"/>
  <c r="H67" i="7"/>
  <c r="G67" i="7"/>
  <c r="F67" i="7"/>
  <c r="E67" i="7"/>
  <c r="D67" i="7"/>
  <c r="O66" i="7"/>
  <c r="O65" i="7" s="1"/>
  <c r="N66" i="7"/>
  <c r="M66" i="7"/>
  <c r="M65" i="7" s="1"/>
  <c r="L66" i="7"/>
  <c r="L65" i="7" s="1"/>
  <c r="K66" i="7"/>
  <c r="J66" i="7"/>
  <c r="I66" i="7"/>
  <c r="H66" i="7"/>
  <c r="G66" i="7"/>
  <c r="F66" i="7"/>
  <c r="E66" i="7"/>
  <c r="D66" i="7"/>
  <c r="N65" i="7"/>
  <c r="K65" i="7"/>
  <c r="J65" i="7"/>
  <c r="I65" i="7"/>
  <c r="H65" i="7"/>
  <c r="G65" i="7"/>
  <c r="F65" i="7"/>
  <c r="E65" i="7"/>
  <c r="D65" i="7"/>
  <c r="O64" i="7"/>
  <c r="N64" i="7"/>
  <c r="N63" i="7" s="1"/>
  <c r="M64" i="7"/>
  <c r="L64" i="7"/>
  <c r="K64" i="7"/>
  <c r="K63" i="7" s="1"/>
  <c r="J64" i="7"/>
  <c r="I64" i="7"/>
  <c r="I63" i="7" s="1"/>
  <c r="H64" i="7"/>
  <c r="H63" i="7" s="1"/>
  <c r="G64" i="7"/>
  <c r="F64" i="7"/>
  <c r="E64" i="7"/>
  <c r="D64" i="7"/>
  <c r="O63" i="7"/>
  <c r="M63" i="7"/>
  <c r="L63" i="7"/>
  <c r="J63" i="7"/>
  <c r="G63" i="7"/>
  <c r="F63" i="7"/>
  <c r="E63" i="7"/>
  <c r="D63" i="7"/>
  <c r="O62" i="7"/>
  <c r="N62" i="7"/>
  <c r="M62" i="7"/>
  <c r="M61" i="7" s="1"/>
  <c r="L62" i="7"/>
  <c r="L61" i="7" s="1"/>
  <c r="K62" i="7"/>
  <c r="K61" i="7" s="1"/>
  <c r="J62" i="7"/>
  <c r="J61" i="7" s="1"/>
  <c r="I62" i="7"/>
  <c r="H62" i="7"/>
  <c r="G62" i="7"/>
  <c r="F62" i="7"/>
  <c r="E62" i="7"/>
  <c r="E61" i="7" s="1"/>
  <c r="D62" i="7"/>
  <c r="D61" i="7" s="1"/>
  <c r="O61" i="7"/>
  <c r="N61" i="7"/>
  <c r="I61" i="7"/>
  <c r="H61" i="7"/>
  <c r="G61" i="7"/>
  <c r="F61" i="7"/>
  <c r="O60" i="7"/>
  <c r="N60" i="7"/>
  <c r="M60" i="7"/>
  <c r="M59" i="7" s="1"/>
  <c r="L60" i="7"/>
  <c r="L59" i="7" s="1"/>
  <c r="K60" i="7"/>
  <c r="J60" i="7"/>
  <c r="J59" i="7" s="1"/>
  <c r="I60" i="7"/>
  <c r="H60" i="7"/>
  <c r="G60" i="7"/>
  <c r="F60" i="7"/>
  <c r="E60" i="7"/>
  <c r="E59" i="7" s="1"/>
  <c r="D60" i="7"/>
  <c r="D59" i="7" s="1"/>
  <c r="O59" i="7"/>
  <c r="N59" i="7"/>
  <c r="K59" i="7"/>
  <c r="I59" i="7"/>
  <c r="H59" i="7"/>
  <c r="G59" i="7"/>
  <c r="F59" i="7"/>
  <c r="O58" i="7"/>
  <c r="N58" i="7"/>
  <c r="M58" i="7"/>
  <c r="M57" i="7" s="1"/>
  <c r="L58" i="7"/>
  <c r="L57" i="7" s="1"/>
  <c r="K58" i="7"/>
  <c r="J58" i="7"/>
  <c r="I58" i="7"/>
  <c r="H58" i="7"/>
  <c r="G58" i="7"/>
  <c r="F58" i="7"/>
  <c r="E58" i="7"/>
  <c r="E57" i="7" s="1"/>
  <c r="D58" i="7"/>
  <c r="D57" i="7" s="1"/>
  <c r="O57" i="7"/>
  <c r="N57" i="7"/>
  <c r="K57" i="7"/>
  <c r="J57" i="7"/>
  <c r="I57" i="7"/>
  <c r="H57" i="7"/>
  <c r="G57" i="7"/>
  <c r="F57" i="7"/>
  <c r="O56" i="7"/>
  <c r="N56" i="7"/>
  <c r="N55" i="7" s="1"/>
  <c r="M56" i="7"/>
  <c r="M55" i="7" s="1"/>
  <c r="L56" i="7"/>
  <c r="L55" i="7" s="1"/>
  <c r="K56" i="7"/>
  <c r="J56" i="7"/>
  <c r="I56" i="7"/>
  <c r="H56" i="7"/>
  <c r="G56" i="7"/>
  <c r="G55" i="7" s="1"/>
  <c r="F56" i="7"/>
  <c r="F55" i="7" s="1"/>
  <c r="E56" i="7"/>
  <c r="E55" i="7" s="1"/>
  <c r="D56" i="7"/>
  <c r="D55" i="7" s="1"/>
  <c r="O55" i="7"/>
  <c r="K55" i="7"/>
  <c r="J55" i="7"/>
  <c r="I55" i="7"/>
  <c r="H55" i="7"/>
  <c r="O54" i="7"/>
  <c r="N54" i="7"/>
  <c r="N53" i="7" s="1"/>
  <c r="M54" i="7"/>
  <c r="M53" i="7" s="1"/>
  <c r="L54" i="7"/>
  <c r="L53" i="7" s="1"/>
  <c r="K54" i="7"/>
  <c r="J54" i="7"/>
  <c r="I54" i="7"/>
  <c r="H54" i="7"/>
  <c r="G54" i="7"/>
  <c r="G53" i="7" s="1"/>
  <c r="F54" i="7"/>
  <c r="F53" i="7" s="1"/>
  <c r="E54" i="7"/>
  <c r="E53" i="7" s="1"/>
  <c r="D54" i="7"/>
  <c r="D53" i="7" s="1"/>
  <c r="O53" i="7"/>
  <c r="K53" i="7"/>
  <c r="J53" i="7"/>
  <c r="I53" i="7"/>
  <c r="H53" i="7"/>
  <c r="O52" i="7"/>
  <c r="N52" i="7"/>
  <c r="N51" i="7" s="1"/>
  <c r="M52" i="7"/>
  <c r="M51" i="7" s="1"/>
  <c r="L52" i="7"/>
  <c r="L51" i="7" s="1"/>
  <c r="K52" i="7"/>
  <c r="J52" i="7"/>
  <c r="I52" i="7"/>
  <c r="H52" i="7"/>
  <c r="G52" i="7"/>
  <c r="G51" i="7" s="1"/>
  <c r="F52" i="7"/>
  <c r="F51" i="7" s="1"/>
  <c r="E52" i="7"/>
  <c r="E51" i="7" s="1"/>
  <c r="D52" i="7"/>
  <c r="D51" i="7" s="1"/>
  <c r="O51" i="7"/>
  <c r="K51" i="7"/>
  <c r="J51" i="7"/>
  <c r="I51" i="7"/>
  <c r="H51" i="7"/>
  <c r="O50" i="7"/>
  <c r="O49" i="7" s="1"/>
  <c r="N50" i="7"/>
  <c r="N49" i="7" s="1"/>
  <c r="M50" i="7"/>
  <c r="M49" i="7" s="1"/>
  <c r="L50" i="7"/>
  <c r="L49" i="7" s="1"/>
  <c r="K50" i="7"/>
  <c r="J50" i="7"/>
  <c r="I50" i="7"/>
  <c r="H50" i="7"/>
  <c r="G50" i="7"/>
  <c r="G49" i="7" s="1"/>
  <c r="F50" i="7"/>
  <c r="F49" i="7" s="1"/>
  <c r="E50" i="7"/>
  <c r="E49" i="7" s="1"/>
  <c r="D50" i="7"/>
  <c r="D49" i="7" s="1"/>
  <c r="K49" i="7"/>
  <c r="J49" i="7"/>
  <c r="I49" i="7"/>
  <c r="H49" i="7"/>
  <c r="O48" i="7"/>
  <c r="O47" i="7" s="1"/>
  <c r="N48" i="7"/>
  <c r="N47" i="7" s="1"/>
  <c r="M48" i="7"/>
  <c r="M47" i="7" s="1"/>
  <c r="L48" i="7"/>
  <c r="L47" i="7" s="1"/>
  <c r="K48" i="7"/>
  <c r="J48" i="7"/>
  <c r="I48" i="7"/>
  <c r="H48" i="7"/>
  <c r="G48" i="7"/>
  <c r="G47" i="7" s="1"/>
  <c r="F48" i="7"/>
  <c r="F47" i="7" s="1"/>
  <c r="E48" i="7"/>
  <c r="E47" i="7" s="1"/>
  <c r="D48" i="7"/>
  <c r="D47" i="7" s="1"/>
  <c r="K47" i="7"/>
  <c r="J47" i="7"/>
  <c r="I47" i="7"/>
  <c r="H47" i="7"/>
  <c r="O46" i="7"/>
  <c r="O45" i="7" s="1"/>
  <c r="N46" i="7"/>
  <c r="N45" i="7" s="1"/>
  <c r="M46" i="7"/>
  <c r="M45" i="7" s="1"/>
  <c r="L46" i="7"/>
  <c r="L45" i="7" s="1"/>
  <c r="K46" i="7"/>
  <c r="J46" i="7"/>
  <c r="I46" i="7"/>
  <c r="H46" i="7"/>
  <c r="G46" i="7"/>
  <c r="G45" i="7" s="1"/>
  <c r="F46" i="7"/>
  <c r="F45" i="7" s="1"/>
  <c r="E46" i="7"/>
  <c r="E45" i="7" s="1"/>
  <c r="D46" i="7"/>
  <c r="D45" i="7" s="1"/>
  <c r="K45" i="7"/>
  <c r="J45" i="7"/>
  <c r="I45" i="7"/>
  <c r="H45" i="7"/>
  <c r="O44" i="7"/>
  <c r="O43" i="7" s="1"/>
  <c r="N44" i="7"/>
  <c r="N43" i="7" s="1"/>
  <c r="M44" i="7"/>
  <c r="M43" i="7" s="1"/>
  <c r="L44" i="7"/>
  <c r="L43" i="7" s="1"/>
  <c r="K44" i="7"/>
  <c r="J44" i="7"/>
  <c r="I44" i="7"/>
  <c r="H44" i="7"/>
  <c r="G44" i="7"/>
  <c r="G43" i="7" s="1"/>
  <c r="F44" i="7"/>
  <c r="F43" i="7" s="1"/>
  <c r="E44" i="7"/>
  <c r="E43" i="7" s="1"/>
  <c r="D44" i="7"/>
  <c r="D43" i="7" s="1"/>
  <c r="K43" i="7"/>
  <c r="J43" i="7"/>
  <c r="I43" i="7"/>
  <c r="H43" i="7"/>
  <c r="O42" i="7"/>
  <c r="O41" i="7" s="1"/>
  <c r="N42" i="7"/>
  <c r="N41" i="7" s="1"/>
  <c r="M42" i="7"/>
  <c r="M41" i="7" s="1"/>
  <c r="L42" i="7"/>
  <c r="L41" i="7" s="1"/>
  <c r="K42" i="7"/>
  <c r="J42" i="7"/>
  <c r="I42" i="7"/>
  <c r="H42" i="7"/>
  <c r="G42" i="7"/>
  <c r="G41" i="7" s="1"/>
  <c r="F42" i="7"/>
  <c r="F41" i="7" s="1"/>
  <c r="E42" i="7"/>
  <c r="E41" i="7" s="1"/>
  <c r="D42" i="7"/>
  <c r="D41" i="7" s="1"/>
  <c r="K41" i="7"/>
  <c r="J41" i="7"/>
  <c r="I41" i="7"/>
  <c r="H41" i="7"/>
  <c r="O40" i="7"/>
  <c r="O39" i="7" s="1"/>
  <c r="N40" i="7"/>
  <c r="N39" i="7" s="1"/>
  <c r="M40" i="7"/>
  <c r="M39" i="7" s="1"/>
  <c r="L40" i="7"/>
  <c r="L39" i="7" s="1"/>
  <c r="K40" i="7"/>
  <c r="J40" i="7"/>
  <c r="I40" i="7"/>
  <c r="H40" i="7"/>
  <c r="G40" i="7"/>
  <c r="G39" i="7" s="1"/>
  <c r="F40" i="7"/>
  <c r="F39" i="7" s="1"/>
  <c r="E40" i="7"/>
  <c r="E39" i="7" s="1"/>
  <c r="D40" i="7"/>
  <c r="D39" i="7" s="1"/>
  <c r="K39" i="7"/>
  <c r="J39" i="7"/>
  <c r="I39" i="7"/>
  <c r="H39" i="7"/>
  <c r="O38" i="7"/>
  <c r="O37" i="7" s="1"/>
  <c r="N38" i="7"/>
  <c r="N37" i="7" s="1"/>
  <c r="M38" i="7"/>
  <c r="M37" i="7" s="1"/>
  <c r="L38" i="7"/>
  <c r="L37" i="7" s="1"/>
  <c r="K38" i="7"/>
  <c r="J38" i="7"/>
  <c r="I38" i="7"/>
  <c r="H38" i="7"/>
  <c r="G38" i="7"/>
  <c r="G37" i="7" s="1"/>
  <c r="F38" i="7"/>
  <c r="F37" i="7" s="1"/>
  <c r="E38" i="7"/>
  <c r="E37" i="7" s="1"/>
  <c r="D38" i="7"/>
  <c r="D37" i="7" s="1"/>
  <c r="K37" i="7"/>
  <c r="J37" i="7"/>
  <c r="I37" i="7"/>
  <c r="H37" i="7"/>
  <c r="O36" i="7"/>
  <c r="O35" i="7" s="1"/>
  <c r="N36" i="7"/>
  <c r="N35" i="7" s="1"/>
  <c r="M36" i="7"/>
  <c r="M35" i="7" s="1"/>
  <c r="L36" i="7"/>
  <c r="L35" i="7" s="1"/>
  <c r="K36" i="7"/>
  <c r="J36" i="7"/>
  <c r="I36" i="7"/>
  <c r="H36" i="7"/>
  <c r="G36" i="7"/>
  <c r="G35" i="7" s="1"/>
  <c r="F36" i="7"/>
  <c r="F35" i="7" s="1"/>
  <c r="E36" i="7"/>
  <c r="E35" i="7" s="1"/>
  <c r="D36" i="7"/>
  <c r="D35" i="7" s="1"/>
  <c r="K35" i="7"/>
  <c r="J35" i="7"/>
  <c r="I35" i="7"/>
  <c r="H35" i="7"/>
  <c r="O34" i="7"/>
  <c r="O33" i="7" s="1"/>
  <c r="N34" i="7"/>
  <c r="N33" i="7" s="1"/>
  <c r="M34" i="7"/>
  <c r="M33" i="7" s="1"/>
  <c r="L34" i="7"/>
  <c r="L33" i="7" s="1"/>
  <c r="K34" i="7"/>
  <c r="J34" i="7"/>
  <c r="I34" i="7"/>
  <c r="H34" i="7"/>
  <c r="G34" i="7"/>
  <c r="G33" i="7" s="1"/>
  <c r="F34" i="7"/>
  <c r="F33" i="7" s="1"/>
  <c r="E34" i="7"/>
  <c r="E33" i="7" s="1"/>
  <c r="D34" i="7"/>
  <c r="D33" i="7" s="1"/>
  <c r="K33" i="7"/>
  <c r="J33" i="7"/>
  <c r="I33" i="7"/>
  <c r="H33" i="7"/>
  <c r="O32" i="7"/>
  <c r="O31" i="7" s="1"/>
  <c r="N32" i="7"/>
  <c r="N31" i="7" s="1"/>
  <c r="M32" i="7"/>
  <c r="M31" i="7" s="1"/>
  <c r="L32" i="7"/>
  <c r="L31" i="7" s="1"/>
  <c r="K32" i="7"/>
  <c r="J32" i="7"/>
  <c r="I32" i="7"/>
  <c r="H32" i="7"/>
  <c r="G32" i="7"/>
  <c r="G31" i="7" s="1"/>
  <c r="F32" i="7"/>
  <c r="F31" i="7" s="1"/>
  <c r="E32" i="7"/>
  <c r="E31" i="7" s="1"/>
  <c r="D32" i="7"/>
  <c r="D31" i="7" s="1"/>
  <c r="K31" i="7"/>
  <c r="J31" i="7"/>
  <c r="I31" i="7"/>
  <c r="H31" i="7"/>
  <c r="O30" i="7"/>
  <c r="O29" i="7" s="1"/>
  <c r="N30" i="7"/>
  <c r="N29" i="7" s="1"/>
  <c r="M30" i="7"/>
  <c r="M29" i="7" s="1"/>
  <c r="L30" i="7"/>
  <c r="L29" i="7" s="1"/>
  <c r="K30" i="7"/>
  <c r="J30" i="7"/>
  <c r="I30" i="7"/>
  <c r="H30" i="7"/>
  <c r="G30" i="7"/>
  <c r="G29" i="7" s="1"/>
  <c r="F30" i="7"/>
  <c r="F29" i="7" s="1"/>
  <c r="E30" i="7"/>
  <c r="E29" i="7" s="1"/>
  <c r="D30" i="7"/>
  <c r="D29" i="7" s="1"/>
  <c r="K29" i="7"/>
  <c r="J29" i="7"/>
  <c r="I29" i="7"/>
  <c r="H29" i="7"/>
  <c r="O28" i="7"/>
  <c r="O27" i="7" s="1"/>
  <c r="N28" i="7"/>
  <c r="N27" i="7" s="1"/>
  <c r="M28" i="7"/>
  <c r="M27" i="7" s="1"/>
  <c r="L28" i="7"/>
  <c r="L27" i="7" s="1"/>
  <c r="K28" i="7"/>
  <c r="J28" i="7"/>
  <c r="I28" i="7"/>
  <c r="H28" i="7"/>
  <c r="G28" i="7"/>
  <c r="G27" i="7" s="1"/>
  <c r="F28" i="7"/>
  <c r="F27" i="7" s="1"/>
  <c r="E28" i="7"/>
  <c r="E27" i="7" s="1"/>
  <c r="D28" i="7"/>
  <c r="D27" i="7" s="1"/>
  <c r="K27" i="7"/>
  <c r="J27" i="7"/>
  <c r="I27" i="7"/>
  <c r="H27" i="7"/>
  <c r="O26" i="7"/>
  <c r="O25" i="7" s="1"/>
  <c r="N26" i="7"/>
  <c r="N25" i="7" s="1"/>
  <c r="M26" i="7"/>
  <c r="M25" i="7" s="1"/>
  <c r="L26" i="7"/>
  <c r="L25" i="7" s="1"/>
  <c r="K26" i="7"/>
  <c r="J26" i="7"/>
  <c r="I26" i="7"/>
  <c r="H26" i="7"/>
  <c r="G26" i="7"/>
  <c r="G25" i="7" s="1"/>
  <c r="F26" i="7"/>
  <c r="F25" i="7" s="1"/>
  <c r="E26" i="7"/>
  <c r="E25" i="7" s="1"/>
  <c r="D26" i="7"/>
  <c r="D25" i="7" s="1"/>
  <c r="K25" i="7"/>
  <c r="J25" i="7"/>
  <c r="I25" i="7"/>
  <c r="H25" i="7"/>
  <c r="O24" i="7"/>
  <c r="O23" i="7" s="1"/>
  <c r="N24" i="7"/>
  <c r="N23" i="7" s="1"/>
  <c r="M24" i="7"/>
  <c r="M23" i="7" s="1"/>
  <c r="L24" i="7"/>
  <c r="L23" i="7" s="1"/>
  <c r="K24" i="7"/>
  <c r="J24" i="7"/>
  <c r="I24" i="7"/>
  <c r="H24" i="7"/>
  <c r="G24" i="7"/>
  <c r="G23" i="7" s="1"/>
  <c r="F24" i="7"/>
  <c r="F23" i="7" s="1"/>
  <c r="E24" i="7"/>
  <c r="E23" i="7" s="1"/>
  <c r="D24" i="7"/>
  <c r="D23" i="7" s="1"/>
  <c r="K23" i="7"/>
  <c r="J23" i="7"/>
  <c r="I23" i="7"/>
  <c r="H23" i="7"/>
  <c r="O22" i="7"/>
  <c r="O21" i="7" s="1"/>
  <c r="N22" i="7"/>
  <c r="N21" i="7" s="1"/>
  <c r="M22" i="7"/>
  <c r="M21" i="7" s="1"/>
  <c r="L22" i="7"/>
  <c r="L21" i="7" s="1"/>
  <c r="K22" i="7"/>
  <c r="J22" i="7"/>
  <c r="I22" i="7"/>
  <c r="H22" i="7"/>
  <c r="G22" i="7"/>
  <c r="G21" i="7" s="1"/>
  <c r="F22" i="7"/>
  <c r="F21" i="7" s="1"/>
  <c r="E22" i="7"/>
  <c r="E21" i="7" s="1"/>
  <c r="D22" i="7"/>
  <c r="D21" i="7" s="1"/>
  <c r="K21" i="7"/>
  <c r="J21" i="7"/>
  <c r="I21" i="7"/>
  <c r="H21" i="7"/>
  <c r="O20" i="7"/>
  <c r="O19" i="7" s="1"/>
  <c r="N20" i="7"/>
  <c r="N19" i="7" s="1"/>
  <c r="M20" i="7"/>
  <c r="M19" i="7" s="1"/>
  <c r="L20" i="7"/>
  <c r="L19" i="7" s="1"/>
  <c r="K20" i="7"/>
  <c r="J20" i="7"/>
  <c r="I20" i="7"/>
  <c r="H20" i="7"/>
  <c r="G20" i="7"/>
  <c r="G19" i="7" s="1"/>
  <c r="F20" i="7"/>
  <c r="F19" i="7" s="1"/>
  <c r="E20" i="7"/>
  <c r="E19" i="7" s="1"/>
  <c r="D20" i="7"/>
  <c r="D19" i="7" s="1"/>
  <c r="K19" i="7"/>
  <c r="J19" i="7"/>
  <c r="I19" i="7"/>
  <c r="H19" i="7"/>
  <c r="O18" i="7"/>
  <c r="O17" i="7" s="1"/>
  <c r="N18" i="7"/>
  <c r="N17" i="7" s="1"/>
  <c r="M18" i="7"/>
  <c r="M17" i="7" s="1"/>
  <c r="L18" i="7"/>
  <c r="L17" i="7" s="1"/>
  <c r="K18" i="7"/>
  <c r="J18" i="7"/>
  <c r="I18" i="7"/>
  <c r="H18" i="7"/>
  <c r="G18" i="7"/>
  <c r="G17" i="7" s="1"/>
  <c r="F18" i="7"/>
  <c r="F17" i="7" s="1"/>
  <c r="E18" i="7"/>
  <c r="E17" i="7" s="1"/>
  <c r="D18" i="7"/>
  <c r="D17" i="7" s="1"/>
  <c r="K17" i="7"/>
  <c r="J17" i="7"/>
  <c r="I17" i="7"/>
  <c r="H17" i="7"/>
  <c r="O16" i="7"/>
  <c r="O15" i="7" s="1"/>
  <c r="N16" i="7"/>
  <c r="N15" i="7" s="1"/>
  <c r="M16" i="7"/>
  <c r="M15" i="7" s="1"/>
  <c r="L16" i="7"/>
  <c r="L15" i="7" s="1"/>
  <c r="K16" i="7"/>
  <c r="J16" i="7"/>
  <c r="I16" i="7"/>
  <c r="H16" i="7"/>
  <c r="G16" i="7"/>
  <c r="G15" i="7" s="1"/>
  <c r="F16" i="7"/>
  <c r="F15" i="7" s="1"/>
  <c r="E16" i="7"/>
  <c r="E15" i="7" s="1"/>
  <c r="D16" i="7"/>
  <c r="D15" i="7" s="1"/>
  <c r="K15" i="7"/>
  <c r="J15" i="7"/>
  <c r="I15" i="7"/>
  <c r="H15" i="7"/>
  <c r="O14" i="7"/>
  <c r="O13" i="7" s="1"/>
  <c r="N14" i="7"/>
  <c r="N13" i="7" s="1"/>
  <c r="M14" i="7"/>
  <c r="M13" i="7" s="1"/>
  <c r="L14" i="7"/>
  <c r="L13" i="7" s="1"/>
  <c r="K14" i="7"/>
  <c r="J14" i="7"/>
  <c r="I14" i="7"/>
  <c r="H14" i="7"/>
  <c r="G14" i="7"/>
  <c r="G13" i="7" s="1"/>
  <c r="F14" i="7"/>
  <c r="F13" i="7" s="1"/>
  <c r="E14" i="7"/>
  <c r="E13" i="7" s="1"/>
  <c r="D14" i="7"/>
  <c r="D13" i="7" s="1"/>
  <c r="K13" i="7"/>
  <c r="J13" i="7"/>
  <c r="I13" i="7"/>
  <c r="H13" i="7"/>
  <c r="O12" i="7"/>
  <c r="O11" i="7" s="1"/>
  <c r="N12" i="7"/>
  <c r="N11" i="7" s="1"/>
  <c r="M12" i="7"/>
  <c r="M11" i="7" s="1"/>
  <c r="L12" i="7"/>
  <c r="L11" i="7" s="1"/>
  <c r="K12" i="7"/>
  <c r="J12" i="7"/>
  <c r="I12" i="7"/>
  <c r="H12" i="7"/>
  <c r="G12" i="7"/>
  <c r="G11" i="7" s="1"/>
  <c r="F12" i="7"/>
  <c r="F11" i="7" s="1"/>
  <c r="E12" i="7"/>
  <c r="E11" i="7" s="1"/>
  <c r="D12" i="7"/>
  <c r="D11" i="7" s="1"/>
  <c r="K11" i="7"/>
  <c r="J11" i="7"/>
  <c r="I11" i="7"/>
  <c r="H11" i="7"/>
  <c r="O10" i="7"/>
  <c r="O9" i="7" s="1"/>
  <c r="N10" i="7"/>
  <c r="N9" i="7" s="1"/>
  <c r="M10" i="7"/>
  <c r="M9" i="7" s="1"/>
  <c r="L10" i="7"/>
  <c r="L9" i="7" s="1"/>
  <c r="K10" i="7"/>
  <c r="J10" i="7"/>
  <c r="I10" i="7"/>
  <c r="H10" i="7"/>
  <c r="G10" i="7"/>
  <c r="G9" i="7" s="1"/>
  <c r="F10" i="7"/>
  <c r="F9" i="7" s="1"/>
  <c r="E10" i="7"/>
  <c r="E9" i="7" s="1"/>
  <c r="D10" i="7"/>
  <c r="D9" i="7" s="1"/>
  <c r="K9" i="7"/>
  <c r="J9" i="7"/>
  <c r="I9" i="7"/>
  <c r="H9" i="7"/>
  <c r="O8" i="7"/>
  <c r="O7" i="7" s="1"/>
  <c r="N8" i="7"/>
  <c r="N7" i="7" s="1"/>
  <c r="M8" i="7"/>
  <c r="M7" i="7" s="1"/>
  <c r="L8" i="7"/>
  <c r="L7" i="7" s="1"/>
  <c r="K8" i="7"/>
  <c r="J8" i="7"/>
  <c r="I8" i="7"/>
  <c r="H8" i="7"/>
  <c r="G8" i="7"/>
  <c r="G7" i="7" s="1"/>
  <c r="F8" i="7"/>
  <c r="F7" i="7" s="1"/>
  <c r="E8" i="7"/>
  <c r="E7" i="7" s="1"/>
  <c r="D8" i="7"/>
  <c r="D7" i="7" s="1"/>
  <c r="K7" i="7"/>
  <c r="J7" i="7"/>
  <c r="I7" i="7"/>
  <c r="H7" i="7"/>
  <c r="O6" i="7"/>
  <c r="N6" i="7"/>
  <c r="M6" i="7"/>
  <c r="L6" i="7"/>
  <c r="K6" i="7"/>
  <c r="J6" i="7"/>
  <c r="I6" i="7"/>
  <c r="H6" i="7"/>
  <c r="G6" i="7"/>
  <c r="F6" i="7"/>
  <c r="E6" i="7"/>
  <c r="D6" i="7"/>
  <c r="O70" i="4"/>
  <c r="O69" i="4" s="1"/>
  <c r="N70" i="4"/>
  <c r="M70" i="4"/>
  <c r="M69" i="4" s="1"/>
  <c r="L70" i="4"/>
  <c r="L69" i="4" s="1"/>
  <c r="K70" i="4"/>
  <c r="K69" i="4" s="1"/>
  <c r="J70" i="4"/>
  <c r="I70" i="4"/>
  <c r="H70" i="4"/>
  <c r="H69" i="4" s="1"/>
  <c r="G70" i="4"/>
  <c r="G69" i="4" s="1"/>
  <c r="F70" i="4"/>
  <c r="E70" i="4"/>
  <c r="E69" i="4" s="1"/>
  <c r="D70" i="4"/>
  <c r="D69" i="4" s="1"/>
  <c r="N69" i="4"/>
  <c r="I69" i="4"/>
  <c r="F69" i="4"/>
  <c r="O67" i="4"/>
  <c r="N67" i="4"/>
  <c r="M67" i="4"/>
  <c r="L67" i="4"/>
  <c r="K67" i="4"/>
  <c r="J67" i="4"/>
  <c r="I67" i="4"/>
  <c r="H67" i="4"/>
  <c r="G67" i="4"/>
  <c r="F67" i="4"/>
  <c r="E67" i="4"/>
  <c r="D67" i="4"/>
  <c r="O66" i="4"/>
  <c r="N66" i="4"/>
  <c r="M66" i="4"/>
  <c r="L66" i="4"/>
  <c r="L65" i="4" s="1"/>
  <c r="K66" i="4"/>
  <c r="K65" i="4" s="1"/>
  <c r="J66" i="4"/>
  <c r="J65" i="4" s="1"/>
  <c r="I66" i="4"/>
  <c r="I65" i="4" s="1"/>
  <c r="H66" i="4"/>
  <c r="H65" i="4" s="1"/>
  <c r="G66" i="4"/>
  <c r="F66" i="4"/>
  <c r="F65" i="4" s="1"/>
  <c r="E66" i="4"/>
  <c r="E65" i="4" s="1"/>
  <c r="D66" i="4"/>
  <c r="D65" i="4" s="1"/>
  <c r="O65" i="4"/>
  <c r="N65" i="4"/>
  <c r="M65" i="4"/>
  <c r="O64" i="4"/>
  <c r="O63" i="4" s="1"/>
  <c r="N64" i="4"/>
  <c r="N63" i="4" s="1"/>
  <c r="M64" i="4"/>
  <c r="L64" i="4"/>
  <c r="L63" i="4" s="1"/>
  <c r="K64" i="4"/>
  <c r="K63" i="4" s="1"/>
  <c r="J64" i="4"/>
  <c r="I64" i="4"/>
  <c r="I63" i="4" s="1"/>
  <c r="H64" i="4"/>
  <c r="G64" i="4"/>
  <c r="G63" i="4" s="1"/>
  <c r="F64" i="4"/>
  <c r="E64" i="4"/>
  <c r="E63" i="4" s="1"/>
  <c r="D64" i="4"/>
  <c r="D63" i="4" s="1"/>
  <c r="H63" i="4"/>
  <c r="F63" i="4"/>
  <c r="O62" i="4"/>
  <c r="N62" i="4"/>
  <c r="M62" i="4"/>
  <c r="L62" i="4"/>
  <c r="L61" i="4" s="1"/>
  <c r="K62" i="4"/>
  <c r="K61" i="4" s="1"/>
  <c r="J62" i="4"/>
  <c r="J61" i="4" s="1"/>
  <c r="I62" i="4"/>
  <c r="I61" i="4" s="1"/>
  <c r="H62" i="4"/>
  <c r="G62" i="4"/>
  <c r="F62" i="4"/>
  <c r="F61" i="4" s="1"/>
  <c r="E62" i="4"/>
  <c r="E61" i="4" s="1"/>
  <c r="D62" i="4"/>
  <c r="D61" i="4" s="1"/>
  <c r="O61" i="4"/>
  <c r="M61" i="4"/>
  <c r="H61" i="4"/>
  <c r="G61" i="4"/>
  <c r="O60" i="4"/>
  <c r="N60" i="4"/>
  <c r="N59" i="4" s="1"/>
  <c r="M60" i="4"/>
  <c r="L60" i="4"/>
  <c r="L59" i="4" s="1"/>
  <c r="K60" i="4"/>
  <c r="K59" i="4" s="1"/>
  <c r="J60" i="4"/>
  <c r="I60" i="4"/>
  <c r="I59" i="4" s="1"/>
  <c r="H60" i="4"/>
  <c r="G60" i="4"/>
  <c r="G59" i="4" s="1"/>
  <c r="F60" i="4"/>
  <c r="F59" i="4" s="1"/>
  <c r="E60" i="4"/>
  <c r="D60" i="4"/>
  <c r="D59" i="4" s="1"/>
  <c r="J59" i="4"/>
  <c r="H59" i="4"/>
  <c r="E59" i="4"/>
  <c r="O58" i="4"/>
  <c r="N58" i="4"/>
  <c r="M58" i="4"/>
  <c r="L58" i="4"/>
  <c r="L57" i="4" s="1"/>
  <c r="K58" i="4"/>
  <c r="K57" i="4" s="1"/>
  <c r="J58" i="4"/>
  <c r="J57" i="4" s="1"/>
  <c r="I58" i="4"/>
  <c r="I57" i="4" s="1"/>
  <c r="H58" i="4"/>
  <c r="H57" i="4" s="1"/>
  <c r="G58" i="4"/>
  <c r="F58" i="4"/>
  <c r="F57" i="4" s="1"/>
  <c r="E58" i="4"/>
  <c r="D58" i="4"/>
  <c r="D57" i="4" s="1"/>
  <c r="O57" i="4"/>
  <c r="N57" i="4"/>
  <c r="M57" i="4"/>
  <c r="E57" i="4"/>
  <c r="O56" i="4"/>
  <c r="N56" i="4"/>
  <c r="N55" i="4" s="1"/>
  <c r="M56" i="4"/>
  <c r="L56" i="4"/>
  <c r="L55" i="4" s="1"/>
  <c r="K56" i="4"/>
  <c r="K55" i="4" s="1"/>
  <c r="J56" i="4"/>
  <c r="I56" i="4"/>
  <c r="I55" i="4" s="1"/>
  <c r="H56" i="4"/>
  <c r="G56" i="4"/>
  <c r="F56" i="4"/>
  <c r="F55" i="4" s="1"/>
  <c r="E56" i="4"/>
  <c r="E55" i="4" s="1"/>
  <c r="D56" i="4"/>
  <c r="D55" i="4" s="1"/>
  <c r="O55" i="4"/>
  <c r="J55" i="4"/>
  <c r="H55" i="4"/>
  <c r="O54" i="4"/>
  <c r="O53" i="4" s="1"/>
  <c r="N54" i="4"/>
  <c r="N53" i="4" s="1"/>
  <c r="M54" i="4"/>
  <c r="L54" i="4"/>
  <c r="L53" i="4" s="1"/>
  <c r="K54" i="4"/>
  <c r="K53" i="4" s="1"/>
  <c r="J54" i="4"/>
  <c r="J53" i="4" s="1"/>
  <c r="I54" i="4"/>
  <c r="I53" i="4" s="1"/>
  <c r="H54" i="4"/>
  <c r="G54" i="4"/>
  <c r="F54" i="4"/>
  <c r="E54" i="4"/>
  <c r="E53" i="4" s="1"/>
  <c r="D54" i="4"/>
  <c r="D53" i="4" s="1"/>
  <c r="H53" i="4"/>
  <c r="G53" i="4"/>
  <c r="F53" i="4"/>
  <c r="O52" i="4"/>
  <c r="N52" i="4"/>
  <c r="N51" i="4" s="1"/>
  <c r="M52" i="4"/>
  <c r="L52" i="4"/>
  <c r="L51" i="4" s="1"/>
  <c r="K52" i="4"/>
  <c r="K51" i="4" s="1"/>
  <c r="J52" i="4"/>
  <c r="J51" i="4" s="1"/>
  <c r="I52" i="4"/>
  <c r="I51" i="4" s="1"/>
  <c r="H52" i="4"/>
  <c r="G52" i="4"/>
  <c r="G51" i="4" s="1"/>
  <c r="F52" i="4"/>
  <c r="F51" i="4" s="1"/>
  <c r="E52" i="4"/>
  <c r="E51" i="4" s="1"/>
  <c r="D52" i="4"/>
  <c r="D51" i="4" s="1"/>
  <c r="O51" i="4"/>
  <c r="H51" i="4"/>
  <c r="O50" i="4"/>
  <c r="N50" i="4"/>
  <c r="M50" i="4"/>
  <c r="L50" i="4"/>
  <c r="L49" i="4" s="1"/>
  <c r="K50" i="4"/>
  <c r="K49" i="4" s="1"/>
  <c r="J50" i="4"/>
  <c r="J49" i="4" s="1"/>
  <c r="I50" i="4"/>
  <c r="I49" i="4" s="1"/>
  <c r="H50" i="4"/>
  <c r="G50" i="4"/>
  <c r="G49" i="4" s="1"/>
  <c r="F50" i="4"/>
  <c r="F49" i="4" s="1"/>
  <c r="E50" i="4"/>
  <c r="E49" i="4" s="1"/>
  <c r="D50" i="4"/>
  <c r="D49" i="4" s="1"/>
  <c r="O49" i="4"/>
  <c r="M49" i="4"/>
  <c r="H49" i="4"/>
  <c r="O48" i="4"/>
  <c r="N48" i="4"/>
  <c r="N47" i="4" s="1"/>
  <c r="M48" i="4"/>
  <c r="L48" i="4"/>
  <c r="L47" i="4" s="1"/>
  <c r="K48" i="4"/>
  <c r="K47" i="4" s="1"/>
  <c r="J48" i="4"/>
  <c r="J47" i="4" s="1"/>
  <c r="I48" i="4"/>
  <c r="I47" i="4" s="1"/>
  <c r="H48" i="4"/>
  <c r="G48" i="4"/>
  <c r="G47" i="4" s="1"/>
  <c r="F48" i="4"/>
  <c r="E48" i="4"/>
  <c r="E47" i="4" s="1"/>
  <c r="D48" i="4"/>
  <c r="D47" i="4" s="1"/>
  <c r="O47" i="4"/>
  <c r="H47" i="4"/>
  <c r="O46" i="4"/>
  <c r="O45" i="4" s="1"/>
  <c r="N46" i="4"/>
  <c r="N45" i="4" s="1"/>
  <c r="M46" i="4"/>
  <c r="M45" i="4" s="1"/>
  <c r="L46" i="4"/>
  <c r="L45" i="4" s="1"/>
  <c r="K46" i="4"/>
  <c r="J46" i="4"/>
  <c r="I46" i="4"/>
  <c r="I45" i="4" s="1"/>
  <c r="H46" i="4"/>
  <c r="G46" i="4"/>
  <c r="G45" i="4" s="1"/>
  <c r="F46" i="4"/>
  <c r="F45" i="4" s="1"/>
  <c r="E46" i="4"/>
  <c r="E45" i="4" s="1"/>
  <c r="D46" i="4"/>
  <c r="D45" i="4" s="1"/>
  <c r="K45" i="4"/>
  <c r="O44" i="4"/>
  <c r="O43" i="4" s="1"/>
  <c r="N44" i="4"/>
  <c r="M44" i="4"/>
  <c r="L44" i="4"/>
  <c r="L43" i="4" s="1"/>
  <c r="K44" i="4"/>
  <c r="J44" i="4"/>
  <c r="I44" i="4"/>
  <c r="I43" i="4" s="1"/>
  <c r="H44" i="4"/>
  <c r="G44" i="4"/>
  <c r="G43" i="4" s="1"/>
  <c r="F44" i="4"/>
  <c r="F43" i="4" s="1"/>
  <c r="E44" i="4"/>
  <c r="E43" i="4" s="1"/>
  <c r="D44" i="4"/>
  <c r="D43" i="4" s="1"/>
  <c r="N43" i="4"/>
  <c r="H43" i="4"/>
  <c r="O42" i="4"/>
  <c r="O41" i="4" s="1"/>
  <c r="N42" i="4"/>
  <c r="N41" i="4" s="1"/>
  <c r="M42" i="4"/>
  <c r="L42" i="4"/>
  <c r="L41" i="4" s="1"/>
  <c r="K42" i="4"/>
  <c r="K41" i="4" s="1"/>
  <c r="J42" i="4"/>
  <c r="I42" i="4"/>
  <c r="I41" i="4" s="1"/>
  <c r="H42" i="4"/>
  <c r="H41" i="4" s="1"/>
  <c r="G42" i="4"/>
  <c r="G41" i="4" s="1"/>
  <c r="F42" i="4"/>
  <c r="E42" i="4"/>
  <c r="D42" i="4"/>
  <c r="D41" i="4" s="1"/>
  <c r="E41" i="4"/>
  <c r="O40" i="4"/>
  <c r="O39" i="4" s="1"/>
  <c r="N40" i="4"/>
  <c r="N39" i="4" s="1"/>
  <c r="M40" i="4"/>
  <c r="M39" i="4" s="1"/>
  <c r="L40" i="4"/>
  <c r="L39" i="4" s="1"/>
  <c r="K40" i="4"/>
  <c r="J40" i="4"/>
  <c r="J39" i="4" s="1"/>
  <c r="I40" i="4"/>
  <c r="I39" i="4" s="1"/>
  <c r="H40" i="4"/>
  <c r="H39" i="4" s="1"/>
  <c r="G40" i="4"/>
  <c r="G39" i="4" s="1"/>
  <c r="F40" i="4"/>
  <c r="F39" i="4" s="1"/>
  <c r="E40" i="4"/>
  <c r="D40" i="4"/>
  <c r="D39" i="4" s="1"/>
  <c r="E39" i="4"/>
  <c r="O38" i="4"/>
  <c r="O37" i="4" s="1"/>
  <c r="N38" i="4"/>
  <c r="N37" i="4" s="1"/>
  <c r="M38" i="4"/>
  <c r="M37" i="4" s="1"/>
  <c r="L38" i="4"/>
  <c r="L37" i="4" s="1"/>
  <c r="K38" i="4"/>
  <c r="K37" i="4" s="1"/>
  <c r="J38" i="4"/>
  <c r="I38" i="4"/>
  <c r="I37" i="4" s="1"/>
  <c r="H38" i="4"/>
  <c r="H37" i="4" s="1"/>
  <c r="G38" i="4"/>
  <c r="G37" i="4" s="1"/>
  <c r="F38" i="4"/>
  <c r="F37" i="4" s="1"/>
  <c r="E38" i="4"/>
  <c r="E37" i="4" s="1"/>
  <c r="D38" i="4"/>
  <c r="D37" i="4" s="1"/>
  <c r="J37" i="4"/>
  <c r="O36" i="4"/>
  <c r="O35" i="4" s="1"/>
  <c r="N36" i="4"/>
  <c r="M36" i="4"/>
  <c r="L36" i="4"/>
  <c r="L35" i="4" s="1"/>
  <c r="K36" i="4"/>
  <c r="J36" i="4"/>
  <c r="J35" i="4" s="1"/>
  <c r="I36" i="4"/>
  <c r="I35" i="4" s="1"/>
  <c r="H36" i="4"/>
  <c r="G36" i="4"/>
  <c r="G35" i="4" s="1"/>
  <c r="F36" i="4"/>
  <c r="E36" i="4"/>
  <c r="E35" i="4" s="1"/>
  <c r="D36" i="4"/>
  <c r="D35" i="4" s="1"/>
  <c r="M35" i="4"/>
  <c r="K35" i="4"/>
  <c r="F35" i="4"/>
  <c r="O34" i="4"/>
  <c r="O33" i="4" s="1"/>
  <c r="N34" i="4"/>
  <c r="N33" i="4" s="1"/>
  <c r="M34" i="4"/>
  <c r="L34" i="4"/>
  <c r="L33" i="4" s="1"/>
  <c r="K34" i="4"/>
  <c r="K33" i="4" s="1"/>
  <c r="J34" i="4"/>
  <c r="J33" i="4" s="1"/>
  <c r="I34" i="4"/>
  <c r="I33" i="4" s="1"/>
  <c r="H34" i="4"/>
  <c r="G34" i="4"/>
  <c r="G33" i="4" s="1"/>
  <c r="F34" i="4"/>
  <c r="F33" i="4" s="1"/>
  <c r="E34" i="4"/>
  <c r="E33" i="4" s="1"/>
  <c r="D34" i="4"/>
  <c r="D33" i="4" s="1"/>
  <c r="M33" i="4"/>
  <c r="H33" i="4"/>
  <c r="O32" i="4"/>
  <c r="O31" i="4" s="1"/>
  <c r="N32" i="4"/>
  <c r="N31" i="4" s="1"/>
  <c r="M32" i="4"/>
  <c r="M31" i="4" s="1"/>
  <c r="L32" i="4"/>
  <c r="L31" i="4" s="1"/>
  <c r="K32" i="4"/>
  <c r="J32" i="4"/>
  <c r="J31" i="4" s="1"/>
  <c r="I32" i="4"/>
  <c r="I31" i="4" s="1"/>
  <c r="H32" i="4"/>
  <c r="G32" i="4"/>
  <c r="G31" i="4" s="1"/>
  <c r="F32" i="4"/>
  <c r="F31" i="4" s="1"/>
  <c r="E32" i="4"/>
  <c r="D32" i="4"/>
  <c r="D31" i="4" s="1"/>
  <c r="K31" i="4"/>
  <c r="E31" i="4"/>
  <c r="O30" i="4"/>
  <c r="O29" i="4" s="1"/>
  <c r="N30" i="4"/>
  <c r="M30" i="4"/>
  <c r="M29" i="4" s="1"/>
  <c r="L30" i="4"/>
  <c r="L29" i="4" s="1"/>
  <c r="K30" i="4"/>
  <c r="K29" i="4" s="1"/>
  <c r="J30" i="4"/>
  <c r="I30" i="4"/>
  <c r="I29" i="4" s="1"/>
  <c r="H30" i="4"/>
  <c r="H29" i="4" s="1"/>
  <c r="G30" i="4"/>
  <c r="G29" i="4" s="1"/>
  <c r="F30" i="4"/>
  <c r="E30" i="4"/>
  <c r="E29" i="4" s="1"/>
  <c r="D30" i="4"/>
  <c r="D29" i="4" s="1"/>
  <c r="F29" i="4"/>
  <c r="O28" i="4"/>
  <c r="O27" i="4" s="1"/>
  <c r="N28" i="4"/>
  <c r="M28" i="4"/>
  <c r="M27" i="4" s="1"/>
  <c r="L28" i="4"/>
  <c r="L27" i="4" s="1"/>
  <c r="K28" i="4"/>
  <c r="J28" i="4"/>
  <c r="J27" i="4" s="1"/>
  <c r="I28" i="4"/>
  <c r="I27" i="4" s="1"/>
  <c r="H28" i="4"/>
  <c r="H27" i="4" s="1"/>
  <c r="G28" i="4"/>
  <c r="G27" i="4" s="1"/>
  <c r="F28" i="4"/>
  <c r="E28" i="4"/>
  <c r="E27" i="4" s="1"/>
  <c r="D28" i="4"/>
  <c r="D27" i="4" s="1"/>
  <c r="N27" i="4"/>
  <c r="F27" i="4"/>
  <c r="O26" i="4"/>
  <c r="O25" i="4" s="1"/>
  <c r="N26" i="4"/>
  <c r="N25" i="4" s="1"/>
  <c r="M26" i="4"/>
  <c r="M25" i="4" s="1"/>
  <c r="L26" i="4"/>
  <c r="L25" i="4" s="1"/>
  <c r="K26" i="4"/>
  <c r="K25" i="4" s="1"/>
  <c r="J26" i="4"/>
  <c r="I26" i="4"/>
  <c r="I25" i="4" s="1"/>
  <c r="H26" i="4"/>
  <c r="H25" i="4" s="1"/>
  <c r="G26" i="4"/>
  <c r="G25" i="4" s="1"/>
  <c r="F26" i="4"/>
  <c r="F25" i="4" s="1"/>
  <c r="E26" i="4"/>
  <c r="D26" i="4"/>
  <c r="D25" i="4" s="1"/>
  <c r="J25" i="4"/>
  <c r="E25" i="4"/>
  <c r="O24" i="4"/>
  <c r="O23" i="4" s="1"/>
  <c r="N24" i="4"/>
  <c r="N23" i="4" s="1"/>
  <c r="M24" i="4"/>
  <c r="L24" i="4"/>
  <c r="K24" i="4"/>
  <c r="K23" i="4" s="1"/>
  <c r="J24" i="4"/>
  <c r="J23" i="4" s="1"/>
  <c r="I24" i="4"/>
  <c r="I23" i="4" s="1"/>
  <c r="H24" i="4"/>
  <c r="G24" i="4"/>
  <c r="G23" i="4" s="1"/>
  <c r="F24" i="4"/>
  <c r="F23" i="4" s="1"/>
  <c r="E24" i="4"/>
  <c r="E23" i="4" s="1"/>
  <c r="D24" i="4"/>
  <c r="D23" i="4" s="1"/>
  <c r="H23" i="4"/>
  <c r="O22" i="4"/>
  <c r="O21" i="4" s="1"/>
  <c r="N22" i="4"/>
  <c r="N21" i="4" s="1"/>
  <c r="M22" i="4"/>
  <c r="M21" i="4" s="1"/>
  <c r="L22" i="4"/>
  <c r="K22" i="4"/>
  <c r="J22" i="4"/>
  <c r="I22" i="4"/>
  <c r="I21" i="4" s="1"/>
  <c r="H22" i="4"/>
  <c r="H21" i="4" s="1"/>
  <c r="G22" i="4"/>
  <c r="G21" i="4" s="1"/>
  <c r="F22" i="4"/>
  <c r="F21" i="4" s="1"/>
  <c r="E22" i="4"/>
  <c r="E21" i="4" s="1"/>
  <c r="D22" i="4"/>
  <c r="D21" i="4" s="1"/>
  <c r="K21" i="4"/>
  <c r="O20" i="4"/>
  <c r="O19" i="4" s="1"/>
  <c r="N20" i="4"/>
  <c r="M20" i="4"/>
  <c r="L20" i="4"/>
  <c r="L19" i="4" s="1"/>
  <c r="K20" i="4"/>
  <c r="K19" i="4" s="1"/>
  <c r="J20" i="4"/>
  <c r="J19" i="4" s="1"/>
  <c r="I20" i="4"/>
  <c r="I19" i="4" s="1"/>
  <c r="H20" i="4"/>
  <c r="G20" i="4"/>
  <c r="G19" i="4" s="1"/>
  <c r="F20" i="4"/>
  <c r="F19" i="4" s="1"/>
  <c r="E20" i="4"/>
  <c r="E19" i="4" s="1"/>
  <c r="D20" i="4"/>
  <c r="M19" i="4"/>
  <c r="H19" i="4"/>
  <c r="D19" i="4"/>
  <c r="O18" i="4"/>
  <c r="O17" i="4" s="1"/>
  <c r="N18" i="4"/>
  <c r="M18" i="4"/>
  <c r="M17" i="4" s="1"/>
  <c r="L18" i="4"/>
  <c r="L17" i="4" s="1"/>
  <c r="K18" i="4"/>
  <c r="J18" i="4"/>
  <c r="J17" i="4" s="1"/>
  <c r="I18" i="4"/>
  <c r="H18" i="4"/>
  <c r="H17" i="4" s="1"/>
  <c r="G18" i="4"/>
  <c r="G17" i="4" s="1"/>
  <c r="F18" i="4"/>
  <c r="F17" i="4" s="1"/>
  <c r="E18" i="4"/>
  <c r="D18" i="4"/>
  <c r="D17" i="4" s="1"/>
  <c r="K17" i="4"/>
  <c r="E17" i="4"/>
  <c r="O16" i="4"/>
  <c r="O15" i="4" s="1"/>
  <c r="N16" i="4"/>
  <c r="N15" i="4" s="1"/>
  <c r="M16" i="4"/>
  <c r="M15" i="4" s="1"/>
  <c r="L16" i="4"/>
  <c r="L15" i="4" s="1"/>
  <c r="K16" i="4"/>
  <c r="K15" i="4" s="1"/>
  <c r="J16" i="4"/>
  <c r="I16" i="4"/>
  <c r="H16" i="4"/>
  <c r="G16" i="4"/>
  <c r="F16" i="4"/>
  <c r="F15" i="4" s="1"/>
  <c r="E16" i="4"/>
  <c r="E15" i="4" s="1"/>
  <c r="D16" i="4"/>
  <c r="D15" i="4" s="1"/>
  <c r="J15" i="4"/>
  <c r="O14" i="4"/>
  <c r="O13" i="4" s="1"/>
  <c r="N14" i="4"/>
  <c r="M14" i="4"/>
  <c r="M13" i="4" s="1"/>
  <c r="L14" i="4"/>
  <c r="L13" i="4" s="1"/>
  <c r="K14" i="4"/>
  <c r="K13" i="4" s="1"/>
  <c r="J14" i="4"/>
  <c r="J13" i="4" s="1"/>
  <c r="I14" i="4"/>
  <c r="H14" i="4"/>
  <c r="H13" i="4" s="1"/>
  <c r="G14" i="4"/>
  <c r="G13" i="4" s="1"/>
  <c r="F14" i="4"/>
  <c r="F13" i="4" s="1"/>
  <c r="E14" i="4"/>
  <c r="E13" i="4" s="1"/>
  <c r="D14" i="4"/>
  <c r="D13" i="4" s="1"/>
  <c r="N13" i="4"/>
  <c r="O12" i="4"/>
  <c r="N12" i="4"/>
  <c r="M12" i="4"/>
  <c r="M11" i="4" s="1"/>
  <c r="L12" i="4"/>
  <c r="L11" i="4" s="1"/>
  <c r="K12" i="4"/>
  <c r="K11" i="4" s="1"/>
  <c r="J12" i="4"/>
  <c r="J11" i="4" s="1"/>
  <c r="I12" i="4"/>
  <c r="I11" i="4" s="1"/>
  <c r="H12" i="4"/>
  <c r="H11" i="4" s="1"/>
  <c r="G12" i="4"/>
  <c r="G11" i="4" s="1"/>
  <c r="F12" i="4"/>
  <c r="F11" i="4" s="1"/>
  <c r="E12" i="4"/>
  <c r="E11" i="4" s="1"/>
  <c r="D12" i="4"/>
  <c r="D11" i="4" s="1"/>
  <c r="O11" i="4"/>
  <c r="O10" i="4"/>
  <c r="N10" i="4"/>
  <c r="M10" i="4"/>
  <c r="M9" i="4" s="1"/>
  <c r="L10" i="4"/>
  <c r="L9" i="4" s="1"/>
  <c r="K10" i="4"/>
  <c r="K9" i="4" s="1"/>
  <c r="J10" i="4"/>
  <c r="J9" i="4" s="1"/>
  <c r="I10" i="4"/>
  <c r="I9" i="4" s="1"/>
  <c r="H10" i="4"/>
  <c r="G10" i="4"/>
  <c r="F10" i="4"/>
  <c r="E10" i="4"/>
  <c r="E9" i="4" s="1"/>
  <c r="D10" i="4"/>
  <c r="F9" i="4"/>
  <c r="D9" i="4"/>
  <c r="O8" i="4"/>
  <c r="N8" i="4"/>
  <c r="M8" i="4"/>
  <c r="M7" i="4" s="1"/>
  <c r="L8" i="4"/>
  <c r="K8" i="4"/>
  <c r="K7" i="4" s="1"/>
  <c r="J8" i="4"/>
  <c r="J7" i="4" s="1"/>
  <c r="I8" i="4"/>
  <c r="H8" i="4"/>
  <c r="G8" i="4"/>
  <c r="G7" i="4" s="1"/>
  <c r="F8" i="4"/>
  <c r="F7" i="4" s="1"/>
  <c r="E8" i="4"/>
  <c r="E7" i="4" s="1"/>
  <c r="D8" i="4"/>
  <c r="D7" i="4" s="1"/>
  <c r="O7" i="4"/>
  <c r="N7" i="4"/>
  <c r="L7" i="4"/>
  <c r="I7" i="4"/>
  <c r="O6" i="4"/>
  <c r="N6" i="4"/>
  <c r="M6" i="4"/>
  <c r="L6" i="4"/>
  <c r="K6" i="4"/>
  <c r="J6" i="4"/>
  <c r="I6" i="4"/>
  <c r="H6" i="4"/>
  <c r="G6" i="4"/>
  <c r="F6" i="4"/>
  <c r="E6" i="4"/>
  <c r="D6" i="4"/>
  <c r="Q71" i="3"/>
  <c r="O71" i="3"/>
  <c r="D71" i="3"/>
  <c r="D70" i="3"/>
  <c r="Q69" i="3"/>
  <c r="O69" i="3"/>
  <c r="D69" i="3"/>
  <c r="D68" i="3"/>
  <c r="Q67" i="3"/>
  <c r="O67" i="3"/>
  <c r="D67" i="3"/>
  <c r="D66" i="3"/>
  <c r="Q65" i="3"/>
  <c r="O65" i="3"/>
  <c r="D65" i="3"/>
  <c r="D64" i="3"/>
  <c r="Q63" i="3"/>
  <c r="O63" i="3"/>
  <c r="D63" i="3"/>
  <c r="D62" i="3"/>
  <c r="Q61" i="3"/>
  <c r="O61" i="3"/>
  <c r="D61" i="3"/>
  <c r="D60" i="3"/>
  <c r="Q59" i="3"/>
  <c r="O59" i="3"/>
  <c r="D59" i="3"/>
  <c r="D58" i="3"/>
  <c r="Q57" i="3"/>
  <c r="O57" i="3"/>
  <c r="D57" i="3"/>
  <c r="D56" i="3"/>
  <c r="Q55" i="3"/>
  <c r="O55" i="3"/>
  <c r="D55" i="3"/>
  <c r="D54" i="3"/>
  <c r="Q53" i="3"/>
  <c r="O53" i="3"/>
  <c r="D53" i="3"/>
  <c r="D52" i="3"/>
  <c r="Q51" i="3"/>
  <c r="O51" i="3"/>
  <c r="D51" i="3"/>
  <c r="D50" i="3"/>
  <c r="Q49" i="3"/>
  <c r="O49" i="3"/>
  <c r="D49" i="3"/>
  <c r="D48" i="3"/>
  <c r="Q47" i="3"/>
  <c r="O47" i="3"/>
  <c r="D47" i="3"/>
  <c r="D46" i="3"/>
  <c r="Q45" i="3"/>
  <c r="O45" i="3"/>
  <c r="D45" i="3"/>
  <c r="D44" i="3"/>
  <c r="Q43" i="3"/>
  <c r="O43" i="3"/>
  <c r="D43" i="3"/>
  <c r="D42" i="3"/>
  <c r="Q41" i="3"/>
  <c r="O41" i="3"/>
  <c r="D41" i="3"/>
  <c r="D40" i="3"/>
  <c r="Q39" i="3"/>
  <c r="O39" i="3"/>
  <c r="D39" i="3"/>
  <c r="D38" i="3"/>
  <c r="Q37" i="3"/>
  <c r="O37" i="3"/>
  <c r="D37" i="3"/>
  <c r="D36" i="3"/>
  <c r="Q35" i="3"/>
  <c r="O35" i="3"/>
  <c r="D35" i="3"/>
  <c r="D34" i="3"/>
  <c r="Q33" i="3"/>
  <c r="O33" i="3"/>
  <c r="D33" i="3"/>
  <c r="D32" i="3"/>
  <c r="Q31" i="3"/>
  <c r="O31" i="3"/>
  <c r="D31" i="3"/>
  <c r="D30" i="3"/>
  <c r="Q29" i="3"/>
  <c r="O29" i="3"/>
  <c r="D29" i="3"/>
  <c r="D28" i="3"/>
  <c r="Q27" i="3"/>
  <c r="O27" i="3"/>
  <c r="D27" i="3"/>
  <c r="D26" i="3"/>
  <c r="Q25" i="3"/>
  <c r="O25" i="3"/>
  <c r="D25" i="3"/>
  <c r="D24" i="3"/>
  <c r="Q23" i="3"/>
  <c r="O23" i="3"/>
  <c r="D23" i="3"/>
  <c r="D22" i="3"/>
  <c r="Q21" i="3"/>
  <c r="O21" i="3"/>
  <c r="D21" i="3"/>
  <c r="D20" i="3"/>
  <c r="Q19" i="3"/>
  <c r="O19" i="3"/>
  <c r="D19" i="3"/>
  <c r="D18" i="3"/>
  <c r="Q17" i="3"/>
  <c r="O17" i="3"/>
  <c r="D17" i="3"/>
  <c r="D16" i="3"/>
  <c r="Q15" i="3"/>
  <c r="O15" i="3"/>
  <c r="D15" i="3"/>
  <c r="D14" i="3"/>
  <c r="Q13" i="3"/>
  <c r="O13" i="3"/>
  <c r="D13" i="3"/>
  <c r="D12" i="3"/>
  <c r="Q11" i="3"/>
  <c r="O11" i="3"/>
  <c r="D11" i="3"/>
  <c r="D10" i="3"/>
  <c r="Q9" i="3"/>
  <c r="O9" i="3"/>
  <c r="D9" i="3"/>
  <c r="D8" i="3"/>
  <c r="Q7" i="3"/>
  <c r="O7" i="3"/>
  <c r="D7" i="3"/>
  <c r="H69" i="2"/>
  <c r="P71" i="3" s="1"/>
  <c r="G69" i="2"/>
  <c r="S71" i="3" s="1"/>
  <c r="F69" i="2"/>
  <c r="R71" i="3" s="1"/>
  <c r="C69" i="2"/>
  <c r="C68" i="2"/>
  <c r="H67" i="2"/>
  <c r="P69" i="3" s="1"/>
  <c r="G67" i="2"/>
  <c r="T69" i="3" s="1"/>
  <c r="F67" i="2"/>
  <c r="R69" i="3" s="1"/>
  <c r="C67" i="2"/>
  <c r="C66" i="2"/>
  <c r="I65" i="2"/>
  <c r="U67" i="3" s="1"/>
  <c r="H65" i="2"/>
  <c r="P67" i="3" s="1"/>
  <c r="G65" i="2"/>
  <c r="S67" i="3" s="1"/>
  <c r="F65" i="2"/>
  <c r="R67" i="3" s="1"/>
  <c r="C65" i="2"/>
  <c r="C64" i="2"/>
  <c r="H63" i="2"/>
  <c r="P65" i="3" s="1"/>
  <c r="G63" i="2"/>
  <c r="I63" i="2" s="1"/>
  <c r="U65" i="3" s="1"/>
  <c r="F63" i="2"/>
  <c r="R65" i="3" s="1"/>
  <c r="C63" i="2"/>
  <c r="C62" i="2"/>
  <c r="H61" i="2"/>
  <c r="P63" i="3" s="1"/>
  <c r="G61" i="2"/>
  <c r="T63" i="3" s="1"/>
  <c r="F61" i="2"/>
  <c r="R63" i="3" s="1"/>
  <c r="C61" i="2"/>
  <c r="C60" i="2"/>
  <c r="H59" i="2"/>
  <c r="P61" i="3" s="1"/>
  <c r="G59" i="2"/>
  <c r="T61" i="3" s="1"/>
  <c r="F59" i="2"/>
  <c r="R61" i="3" s="1"/>
  <c r="C59" i="2"/>
  <c r="C58" i="2"/>
  <c r="H57" i="2"/>
  <c r="P59" i="3" s="1"/>
  <c r="G57" i="2"/>
  <c r="T59" i="3" s="1"/>
  <c r="F57" i="2"/>
  <c r="R59" i="3" s="1"/>
  <c r="C57" i="2"/>
  <c r="C56" i="2"/>
  <c r="H55" i="2"/>
  <c r="P57" i="3" s="1"/>
  <c r="G55" i="2"/>
  <c r="T57" i="3" s="1"/>
  <c r="F55" i="2"/>
  <c r="R57" i="3" s="1"/>
  <c r="C55" i="2"/>
  <c r="C54" i="2"/>
  <c r="H53" i="2"/>
  <c r="P55" i="3" s="1"/>
  <c r="G53" i="2"/>
  <c r="T55" i="3" s="1"/>
  <c r="F53" i="2"/>
  <c r="R55" i="3" s="1"/>
  <c r="C53" i="2"/>
  <c r="C52" i="2"/>
  <c r="H51" i="2"/>
  <c r="P53" i="3" s="1"/>
  <c r="G51" i="2"/>
  <c r="T53" i="3" s="1"/>
  <c r="F51" i="2"/>
  <c r="R53" i="3" s="1"/>
  <c r="C51" i="2"/>
  <c r="C50" i="2"/>
  <c r="H49" i="2"/>
  <c r="P51" i="3" s="1"/>
  <c r="G49" i="2"/>
  <c r="S51" i="3" s="1"/>
  <c r="F49" i="2"/>
  <c r="R51" i="3" s="1"/>
  <c r="C49" i="2"/>
  <c r="C48" i="2"/>
  <c r="H47" i="2"/>
  <c r="P49" i="3" s="1"/>
  <c r="G47" i="2"/>
  <c r="I47" i="2" s="1"/>
  <c r="U49" i="3" s="1"/>
  <c r="F47" i="2"/>
  <c r="R49" i="3" s="1"/>
  <c r="C47" i="2"/>
  <c r="C46" i="2"/>
  <c r="H45" i="2"/>
  <c r="P47" i="3" s="1"/>
  <c r="G45" i="2"/>
  <c r="T47" i="3" s="1"/>
  <c r="F45" i="2"/>
  <c r="R47" i="3" s="1"/>
  <c r="C45" i="2"/>
  <c r="C44" i="2"/>
  <c r="H43" i="2"/>
  <c r="P45" i="3" s="1"/>
  <c r="G43" i="2"/>
  <c r="T45" i="3" s="1"/>
  <c r="F43" i="2"/>
  <c r="R45" i="3" s="1"/>
  <c r="C43" i="2"/>
  <c r="C42" i="2"/>
  <c r="H41" i="2"/>
  <c r="P43" i="3" s="1"/>
  <c r="G41" i="2"/>
  <c r="T43" i="3" s="1"/>
  <c r="F41" i="2"/>
  <c r="R43" i="3" s="1"/>
  <c r="C41" i="2"/>
  <c r="C40" i="2"/>
  <c r="H39" i="2"/>
  <c r="P41" i="3" s="1"/>
  <c r="G39" i="2"/>
  <c r="T41" i="3" s="1"/>
  <c r="F39" i="2"/>
  <c r="R41" i="3" s="1"/>
  <c r="C39" i="2"/>
  <c r="C38" i="2"/>
  <c r="H37" i="2"/>
  <c r="P39" i="3" s="1"/>
  <c r="G37" i="2"/>
  <c r="T39" i="3" s="1"/>
  <c r="F37" i="2"/>
  <c r="R39" i="3" s="1"/>
  <c r="C37" i="2"/>
  <c r="C36" i="2"/>
  <c r="H35" i="2"/>
  <c r="P37" i="3" s="1"/>
  <c r="G35" i="2"/>
  <c r="T37" i="3" s="1"/>
  <c r="F35" i="2"/>
  <c r="R37" i="3" s="1"/>
  <c r="C35" i="2"/>
  <c r="C34" i="2"/>
  <c r="H33" i="2"/>
  <c r="P35" i="3" s="1"/>
  <c r="G33" i="2"/>
  <c r="S35" i="3" s="1"/>
  <c r="F33" i="2"/>
  <c r="R35" i="3" s="1"/>
  <c r="C33" i="2"/>
  <c r="C32" i="2"/>
  <c r="H31" i="2"/>
  <c r="P33" i="3" s="1"/>
  <c r="G31" i="2"/>
  <c r="I31" i="2" s="1"/>
  <c r="U33" i="3" s="1"/>
  <c r="F31" i="2"/>
  <c r="R33" i="3" s="1"/>
  <c r="C31" i="2"/>
  <c r="C30" i="2"/>
  <c r="H29" i="2"/>
  <c r="P31" i="3" s="1"/>
  <c r="G29" i="2"/>
  <c r="T31" i="3" s="1"/>
  <c r="F29" i="2"/>
  <c r="R31" i="3" s="1"/>
  <c r="C29" i="2"/>
  <c r="C28" i="2"/>
  <c r="H27" i="2"/>
  <c r="P29" i="3" s="1"/>
  <c r="G27" i="2"/>
  <c r="I27" i="2" s="1"/>
  <c r="U29" i="3" s="1"/>
  <c r="F27" i="2"/>
  <c r="R29" i="3" s="1"/>
  <c r="C27" i="2"/>
  <c r="C26" i="2"/>
  <c r="H25" i="2"/>
  <c r="P27" i="3" s="1"/>
  <c r="G25" i="2"/>
  <c r="T27" i="3" s="1"/>
  <c r="F25" i="2"/>
  <c r="R27" i="3" s="1"/>
  <c r="C25" i="2"/>
  <c r="C24" i="2"/>
  <c r="H23" i="2"/>
  <c r="P25" i="3" s="1"/>
  <c r="G23" i="2"/>
  <c r="T25" i="3" s="1"/>
  <c r="F23" i="2"/>
  <c r="R25" i="3" s="1"/>
  <c r="C23" i="2"/>
  <c r="C22" i="2"/>
  <c r="H21" i="2"/>
  <c r="P23" i="3" s="1"/>
  <c r="G21" i="2"/>
  <c r="S23" i="3" s="1"/>
  <c r="F21" i="2"/>
  <c r="R23" i="3" s="1"/>
  <c r="C21" i="2"/>
  <c r="C20" i="2"/>
  <c r="H19" i="2"/>
  <c r="P21" i="3" s="1"/>
  <c r="G19" i="2"/>
  <c r="T21" i="3" s="1"/>
  <c r="F19" i="2"/>
  <c r="R21" i="3" s="1"/>
  <c r="C19" i="2"/>
  <c r="C18" i="2"/>
  <c r="H17" i="2"/>
  <c r="P19" i="3" s="1"/>
  <c r="G17" i="2"/>
  <c r="S19" i="3" s="1"/>
  <c r="F17" i="2"/>
  <c r="R19" i="3" s="1"/>
  <c r="C17" i="2"/>
  <c r="C16" i="2"/>
  <c r="H15" i="2"/>
  <c r="P17" i="3" s="1"/>
  <c r="G15" i="2"/>
  <c r="I15" i="2" s="1"/>
  <c r="U17" i="3" s="1"/>
  <c r="F15" i="2"/>
  <c r="R17" i="3" s="1"/>
  <c r="C15" i="2"/>
  <c r="C14" i="2"/>
  <c r="H13" i="2"/>
  <c r="P15" i="3" s="1"/>
  <c r="G13" i="2"/>
  <c r="T15" i="3" s="1"/>
  <c r="F13" i="2"/>
  <c r="R15" i="3" s="1"/>
  <c r="C13" i="2"/>
  <c r="C12" i="2"/>
  <c r="H11" i="2"/>
  <c r="P13" i="3" s="1"/>
  <c r="G11" i="2"/>
  <c r="T13" i="3" s="1"/>
  <c r="F11" i="2"/>
  <c r="R13" i="3" s="1"/>
  <c r="C11" i="2"/>
  <c r="C10" i="2"/>
  <c r="H9" i="2"/>
  <c r="P11" i="3" s="1"/>
  <c r="G9" i="2"/>
  <c r="T11" i="3" s="1"/>
  <c r="F9" i="2"/>
  <c r="R11" i="3" s="1"/>
  <c r="C9" i="2"/>
  <c r="C8" i="2"/>
  <c r="H7" i="2"/>
  <c r="P9" i="3" s="1"/>
  <c r="G7" i="2"/>
  <c r="T9" i="3" s="1"/>
  <c r="F7" i="2"/>
  <c r="R9" i="3" s="1"/>
  <c r="C7" i="2"/>
  <c r="C6" i="2"/>
  <c r="H5" i="2"/>
  <c r="P7" i="3" s="1"/>
  <c r="G5" i="2"/>
  <c r="S7" i="3" s="1"/>
  <c r="F5" i="2"/>
  <c r="R7" i="3" s="1"/>
  <c r="C5" i="2"/>
  <c r="I41" i="2" l="1"/>
  <c r="U43" i="3" s="1"/>
  <c r="I69" i="2"/>
  <c r="U71" i="3" s="1"/>
  <c r="T7" i="3"/>
  <c r="S13" i="3"/>
  <c r="I17" i="2"/>
  <c r="U19" i="3" s="1"/>
  <c r="S55" i="3"/>
  <c r="S65" i="3"/>
  <c r="T51" i="3"/>
  <c r="I21" i="2"/>
  <c r="U23" i="3" s="1"/>
  <c r="T35" i="3"/>
  <c r="I37" i="2"/>
  <c r="U39" i="3" s="1"/>
  <c r="I33" i="2"/>
  <c r="U35" i="3" s="1"/>
  <c r="I57" i="2"/>
  <c r="U59" i="3" s="1"/>
  <c r="T19" i="3"/>
  <c r="T23" i="3"/>
  <c r="S39" i="3"/>
  <c r="S61" i="3"/>
  <c r="I9" i="2"/>
  <c r="U11" i="3" s="1"/>
  <c r="I53" i="2"/>
  <c r="U55" i="3" s="1"/>
  <c r="S33" i="3"/>
  <c r="S45" i="3"/>
  <c r="I5" i="2"/>
  <c r="U7" i="3" s="1"/>
  <c r="I49" i="2"/>
  <c r="U51" i="3" s="1"/>
  <c r="S17" i="3"/>
  <c r="S29" i="3"/>
  <c r="I13" i="2"/>
  <c r="U15" i="3" s="1"/>
  <c r="I45" i="2"/>
  <c r="U47" i="3" s="1"/>
  <c r="T67" i="3"/>
  <c r="I61" i="2"/>
  <c r="U63" i="3" s="1"/>
  <c r="T71" i="3"/>
  <c r="I29" i="2"/>
  <c r="U31" i="3" s="1"/>
  <c r="I25" i="2"/>
  <c r="U27" i="3" s="1"/>
  <c r="S49" i="3"/>
  <c r="O59" i="4"/>
  <c r="N61" i="4"/>
  <c r="M47" i="4"/>
  <c r="M23" i="4"/>
  <c r="M53" i="4"/>
  <c r="J43" i="4"/>
  <c r="J45" i="4"/>
  <c r="J63" i="4"/>
  <c r="H15" i="4"/>
  <c r="H35" i="4"/>
  <c r="G55" i="4"/>
  <c r="G65" i="4"/>
  <c r="G57" i="4"/>
  <c r="O9" i="4"/>
  <c r="N29" i="4"/>
  <c r="N9" i="4"/>
  <c r="N49" i="4"/>
  <c r="N17" i="4"/>
  <c r="N35" i="4"/>
  <c r="N11" i="4"/>
  <c r="M59" i="4"/>
  <c r="M51" i="4"/>
  <c r="M63" i="4"/>
  <c r="M41" i="4"/>
  <c r="M55" i="4"/>
  <c r="M43" i="4"/>
  <c r="L21" i="4"/>
  <c r="K27" i="4"/>
  <c r="K43" i="4"/>
  <c r="K39" i="4"/>
  <c r="J21" i="4"/>
  <c r="J29" i="4"/>
  <c r="J41" i="4"/>
  <c r="J69" i="4"/>
  <c r="I13" i="4"/>
  <c r="I17" i="4"/>
  <c r="H31" i="4"/>
  <c r="H45" i="4"/>
  <c r="G9" i="4"/>
  <c r="G15" i="4"/>
  <c r="B9" i="5"/>
  <c r="B10" i="5"/>
  <c r="F47" i="4"/>
  <c r="B11" i="5"/>
  <c r="T29" i="3"/>
  <c r="I11" i="2"/>
  <c r="U13" i="3" s="1"/>
  <c r="I19" i="2"/>
  <c r="U21" i="3" s="1"/>
  <c r="I35" i="2"/>
  <c r="U37" i="3" s="1"/>
  <c r="I43" i="2"/>
  <c r="U45" i="3" s="1"/>
  <c r="I51" i="2"/>
  <c r="U53" i="3" s="1"/>
  <c r="I59" i="2"/>
  <c r="U61" i="3" s="1"/>
  <c r="I67" i="2"/>
  <c r="U69" i="3" s="1"/>
  <c r="S11" i="3"/>
  <c r="T17" i="3"/>
  <c r="S27" i="3"/>
  <c r="T33" i="3"/>
  <c r="S43" i="3"/>
  <c r="T49" i="3"/>
  <c r="S59" i="3"/>
  <c r="T65" i="3"/>
  <c r="S21" i="3"/>
  <c r="S37" i="3"/>
  <c r="S53" i="3"/>
  <c r="S69" i="3"/>
  <c r="H7" i="4"/>
  <c r="H9" i="4"/>
  <c r="F41" i="4"/>
  <c r="S15" i="3"/>
  <c r="S31" i="3"/>
  <c r="S47" i="3"/>
  <c r="S63" i="3"/>
  <c r="I15" i="4"/>
  <c r="N19" i="4"/>
  <c r="L23" i="4"/>
  <c r="S9" i="3"/>
  <c r="S25" i="3"/>
  <c r="S41" i="3"/>
  <c r="S57" i="3"/>
  <c r="I7" i="2"/>
  <c r="U9" i="3" s="1"/>
  <c r="I23" i="2"/>
  <c r="U25" i="3" s="1"/>
  <c r="I39" i="2"/>
  <c r="U41" i="3" s="1"/>
  <c r="I55" i="2"/>
  <c r="U57" i="3" s="1"/>
</calcChain>
</file>

<file path=xl/sharedStrings.xml><?xml version="1.0" encoding="utf-8"?>
<sst xmlns="http://schemas.openxmlformats.org/spreadsheetml/2006/main" count="669" uniqueCount="152">
  <si>
    <t>Overview</t>
  </si>
  <si>
    <r>
      <rPr>
        <b/>
        <sz val="12"/>
        <color theme="1"/>
        <rFont val="Calibri"/>
      </rPr>
      <t>All adjustments to SMI brackets or the fee schedule should be made on the tabs titled "2023 SMI Brackets" and "Fee Schedule."</t>
    </r>
    <r>
      <rPr>
        <sz val="12"/>
        <color theme="1"/>
        <rFont val="Calibri"/>
      </rPr>
      <t xml:space="preserve"> Tab "B-01" combines the SMI chart and fee schedule and is the chart published as part of the General Policies. It is set up to update automatically when the SMI brackets or fee schedule are changed, and </t>
    </r>
    <r>
      <rPr>
        <u/>
        <sz val="12"/>
        <color theme="1"/>
        <rFont val="Calibri"/>
      </rPr>
      <t>should not be updated manually</t>
    </r>
    <r>
      <rPr>
        <sz val="12"/>
        <color theme="1"/>
        <rFont val="Calibri"/>
      </rPr>
      <t xml:space="preserve"> (unless either the SMI brackets or fee schedule are significantly restructured, such as by changing the number of SMI brackets).</t>
    </r>
  </si>
  <si>
    <t>Adjusting SMI Brackets</t>
  </si>
  <si>
    <t>Get 100% SMI for each family size, up to a size of 12 people, and edit in Row 68 of the 2023 SMI Brackets tab. Historically, the C4K team has done the calcultions (from what the federal government gives the state) that state-funded spaces use.</t>
  </si>
  <si>
    <t>SMIs for family sizes 1-3 people should all be calculated using the 100% SMI for a family of 3.</t>
  </si>
  <si>
    <t>The SMI brackets table will automatically calculate the min and max income for each SMI bracket based on the 100% SMIs you input.</t>
  </si>
  <si>
    <r>
      <rPr>
        <b/>
        <i/>
        <sz val="11"/>
        <color theme="1"/>
        <rFont val="Calibri"/>
      </rPr>
      <t>Note:</t>
    </r>
    <r>
      <rPr>
        <sz val="11"/>
        <color theme="1"/>
        <rFont val="Calibri"/>
      </rPr>
      <t xml:space="preserve"> </t>
    </r>
    <r>
      <rPr>
        <i/>
        <sz val="11"/>
        <color theme="1"/>
        <rFont val="Calibri"/>
      </rPr>
      <t>Each SMI bracket is named for the minimum income a family must make to be included in it. For example, the "12% SMI bracket" includes all families that make at least 12% SMI or more - up to (but NOT including) 15% SMI. Families making 15% SMI are considered part of the next SMI bracket.</t>
    </r>
  </si>
  <si>
    <t>Calculting minimum income thresholds</t>
  </si>
  <si>
    <t>The minimum income for a particular SMI bracket and family size is found by multiplying 100% SMI by the percent SMI of that bracket. The resulting number is rounded to the closest dollar.</t>
  </si>
  <si>
    <t>Formula:</t>
  </si>
  <si>
    <t xml:space="preserve"> =ROUND(([percent from SMI bracket]*[100% SMI for that family size]),0)</t>
  </si>
  <si>
    <t>^</t>
  </si>
  <si>
    <t xml:space="preserve">^ </t>
  </si>
  <si>
    <t>"Round" tells Excel to round the product of what's in the parentheses.</t>
  </si>
  <si>
    <t>This number tells Excel how many digits after the decimal point to include. Since we want to round to a whole number, we want 0 digits to the right of the decimal point.</t>
  </si>
  <si>
    <r>
      <rPr>
        <b/>
        <sz val="11"/>
        <color theme="1"/>
        <rFont val="Calibri"/>
      </rPr>
      <t>Ex.</t>
    </r>
    <r>
      <rPr>
        <sz val="11"/>
        <color theme="1"/>
        <rFont val="Calibri"/>
      </rPr>
      <t xml:space="preserve"> Finding minimum income for the 41% SMI bracket for a family of 4</t>
    </r>
  </si>
  <si>
    <t xml:space="preserve"> =ROUND(([41% SMI bracket]*[100% SMI for family size 4]),0)</t>
  </si>
  <si>
    <t xml:space="preserve"> =ROUND(([.41]*[127,443]),0)</t>
  </si>
  <si>
    <t xml:space="preserve"> =ROUND((52,251.63),0)</t>
  </si>
  <si>
    <t xml:space="preserve"> =52,252</t>
  </si>
  <si>
    <t>Calculating maximum income thresholds</t>
  </si>
  <si>
    <t>The maximum income for a particular SMI bracket and family size in found by subtracting $1 from the minimum income threshold of the SMI bracket immediately above the bracket being calculated.</t>
  </si>
  <si>
    <t xml:space="preserve"> =[minimum income of SMI bracket above] - 1</t>
  </si>
  <si>
    <r>
      <rPr>
        <b/>
        <sz val="11"/>
        <color theme="1"/>
        <rFont val="Calibri"/>
      </rPr>
      <t>Ex.</t>
    </r>
    <r>
      <rPr>
        <sz val="11"/>
        <color theme="1"/>
        <rFont val="Calibri"/>
      </rPr>
      <t xml:space="preserve"> Finding maximum income for the 41% SMI bracket for a family of 4</t>
    </r>
  </si>
  <si>
    <t xml:space="preserve"> =[minimum income of 44% SMI bracket] - 1</t>
  </si>
  <si>
    <t xml:space="preserve"> =56,075 - 1</t>
  </si>
  <si>
    <t xml:space="preserve"> =56,074</t>
  </si>
  <si>
    <t>To change the SMI brackets themselves (e.g. change the 12% SMI bracket to a 13% SMI bracket) simply change the appropriate percents in the "% SMI" column (Column C). The dollar amounts of the min and max thresholds will update automatically. The corresponding SMI bracket labels in Column C of the "Fee Schedule" tab will update automatically.</t>
  </si>
  <si>
    <t>Adjusting the Fee Schedule</t>
  </si>
  <si>
    <r>
      <rPr>
        <b/>
        <i/>
        <sz val="11"/>
        <color theme="1"/>
        <rFont val="Calibri"/>
      </rPr>
      <t xml:space="preserve">Note: </t>
    </r>
    <r>
      <rPr>
        <i/>
        <sz val="11"/>
        <color theme="1"/>
        <rFont val="Calibri"/>
      </rPr>
      <t xml:space="preserve">Part-time and School-day fees are calculated as percentages of the Full-time rates. School age rates are a weighted average of full-time and part-time rates. (See more below). Under the current system, </t>
    </r>
    <r>
      <rPr>
        <i/>
        <u/>
        <sz val="11"/>
        <color theme="1"/>
        <rFont val="Calibri"/>
      </rPr>
      <t>only full-time rates should be adjusted</t>
    </r>
    <r>
      <rPr>
        <i/>
        <sz val="11"/>
        <color theme="1"/>
        <rFont val="Calibri"/>
      </rPr>
      <t>; rates for all other types of care will automatically adjust accordingly.</t>
    </r>
  </si>
  <si>
    <t>To make changes to the fee rate for FT care, simply type a new percentage of family income into the appropriate cell for that age group and SMI bracket.</t>
  </si>
  <si>
    <t>School-Time Care Rates</t>
  </si>
  <si>
    <r>
      <rPr>
        <sz val="11"/>
        <color theme="1"/>
        <rFont val="Calibri"/>
      </rPr>
      <t xml:space="preserve">School-time care rates are 60% of the full-time rate for Pre-K care </t>
    </r>
    <r>
      <rPr>
        <i/>
        <sz val="11"/>
        <color theme="1"/>
        <rFont val="Calibri"/>
      </rPr>
      <t>(there is not school-time care for infants/toddlers)</t>
    </r>
    <r>
      <rPr>
        <sz val="11"/>
        <color theme="1"/>
        <rFont val="Calibri"/>
      </rPr>
      <t>.</t>
    </r>
  </si>
  <si>
    <t xml:space="preserve"> =[full-time Pre-K rate]*0.6</t>
  </si>
  <si>
    <r>
      <rPr>
        <b/>
        <sz val="11"/>
        <color theme="1"/>
        <rFont val="Calibri"/>
      </rPr>
      <t>Ex.</t>
    </r>
    <r>
      <rPr>
        <sz val="11"/>
        <color theme="1"/>
        <rFont val="Calibri"/>
      </rPr>
      <t xml:space="preserve"> Finding the school-time rate for a family in the 20% SMI bracket</t>
    </r>
  </si>
  <si>
    <t xml:space="preserve"> =[full-time Pre-K rate for 20% SMI]*0.6</t>
  </si>
  <si>
    <t xml:space="preserve"> =[0.075]*0.6</t>
  </si>
  <si>
    <t xml:space="preserve"> =0.045  --&gt;  4.5%</t>
  </si>
  <si>
    <t>Part-Time / Wrap-Around Care Rates</t>
  </si>
  <si>
    <t>Part-time / wrap-around care rates are 40% of the full-time rates for that age group.</t>
  </si>
  <si>
    <t xml:space="preserve"> =[FT fee rate for that age group]*0.4</t>
  </si>
  <si>
    <r>
      <rPr>
        <b/>
        <sz val="11"/>
        <color theme="1"/>
        <rFont val="Calibri"/>
      </rPr>
      <t>Ex.</t>
    </r>
    <r>
      <rPr>
        <sz val="11"/>
        <color theme="1"/>
        <rFont val="Calibri"/>
      </rPr>
      <t xml:space="preserve"> Finding the part-time / wrap-around rate for a family in the 20% SMI bracket with an infant/toddler</t>
    </r>
  </si>
  <si>
    <t xml:space="preserve"> =[full-time I/T rate for 20% SMI]*0.4</t>
  </si>
  <si>
    <t xml:space="preserve"> =[0.09]*0.4</t>
  </si>
  <si>
    <t xml:space="preserve"> =0.036  --&gt;  3.6%</t>
  </si>
  <si>
    <t>School-Age Care Rates</t>
  </si>
  <si>
    <t xml:space="preserve">School-age care rates are a weighted average of full-time and part-time Pre-K care rates, based on the assumption that caring for school-age children neccesitates part-time care 38 weeks a year (when school is in session) and full-time care 14 weeks a year (during school holidays and vacations). The resulting, blended school-age rate means providers can charge a single rate all year, instead of having to vary their pricing based on the school calendar. </t>
  </si>
  <si>
    <t>To keep the rate format consistent with other rates, school-age rates are rounded to one decimal place.</t>
  </si>
  <si>
    <t xml:space="preserve"> =ROUND((((14*[full-time Pre-K rate])+(38*[part-time Pre-K rate]))/52),3)</t>
  </si>
  <si>
    <t xml:space="preserve">^  </t>
  </si>
  <si>
    <t>This number tells Excel how many digits after the decimal point to include. Since we want one decimal place when this is expressed as a percent, when this is expressed as a standard number we want 3 digits to the right of the decimal point (ex. 20.2% = 0.202).</t>
  </si>
  <si>
    <r>
      <rPr>
        <b/>
        <sz val="11"/>
        <color theme="1"/>
        <rFont val="Calibri"/>
      </rPr>
      <t>Ex.</t>
    </r>
    <r>
      <rPr>
        <sz val="11"/>
        <color theme="1"/>
        <rFont val="Calibri"/>
      </rPr>
      <t xml:space="preserve"> Finding the school-age care rate for a family in the 20% SMI bracket.</t>
    </r>
  </si>
  <si>
    <t xml:space="preserve"> =ROUND((((14*[full-time Pre-K rate for 20% SMI])+(38*[part-time Pre-K rate for 20% SMI]))/52),3)</t>
  </si>
  <si>
    <t xml:space="preserve"> =ROUND((((14*[0.075])+(38*[0.03])/52),3)</t>
  </si>
  <si>
    <t xml:space="preserve"> =ROUND(((1.05+1.14)/52),3)</t>
  </si>
  <si>
    <t xml:space="preserve"> =ROUND((2.19/52),3)</t>
  </si>
  <si>
    <t xml:space="preserve"> =ROUND(0.04211538, 3)</t>
  </si>
  <si>
    <t xml:space="preserve"> =0.042  --&gt;  4.2%</t>
  </si>
  <si>
    <r>
      <rPr>
        <sz val="11"/>
        <color theme="1"/>
        <rFont val="Calibri"/>
      </rPr>
      <t xml:space="preserve">To override the current structure and change a rate for part-time, school-day, or school-age care without changing the full-time rate for that age group and SMI bracket, simply type the fee as a percent of family income into the appropriate cell. This will overwrite the formula in that cell. </t>
    </r>
    <r>
      <rPr>
        <i/>
        <sz val="11"/>
        <color theme="1"/>
        <rFont val="Calibri"/>
      </rPr>
      <t>Note that once you have done this, that cell will no longer autmoatically update in response to full-time rate changes.</t>
    </r>
  </si>
  <si>
    <r>
      <rPr>
        <b/>
        <sz val="14"/>
        <color rgb="FF548135"/>
        <rFont val="Calibri"/>
      </rPr>
      <t>Adding a Fee for $0 Income Families</t>
    </r>
    <r>
      <rPr>
        <sz val="11"/>
        <color theme="1"/>
        <rFont val="Calibri"/>
      </rPr>
      <t xml:space="preserve"> (a possible outcome of OEC's 2023 family fees work)</t>
    </r>
  </si>
  <si>
    <r>
      <rPr>
        <sz val="11"/>
        <color theme="1"/>
        <rFont val="Calibri"/>
      </rPr>
      <t xml:space="preserve">Go to the </t>
    </r>
    <r>
      <rPr>
        <b/>
        <sz val="11"/>
        <color rgb="FF7030A0"/>
        <rFont val="Calibri"/>
      </rPr>
      <t>2023 SMI Brackets</t>
    </r>
    <r>
      <rPr>
        <sz val="11"/>
        <color theme="1"/>
        <rFont val="Calibri"/>
      </rPr>
      <t xml:space="preserve"> tab.</t>
    </r>
  </si>
  <si>
    <t>Insert a new row above Row 6. Label it 0% SMI.</t>
  </si>
  <si>
    <t>For each family size, fill in $0 in the 0% SMI row (the new Row 6)</t>
  </si>
  <si>
    <t>Make the former 0% SMI bracket the 1% SMI bracket by changing the 0% in cell C7 to 1%.</t>
  </si>
  <si>
    <t>For the new 1% SMI bracket, adjust the minimum income to $1 by changing all of the cells with $0 to $1 in the new Row 7.</t>
  </si>
  <si>
    <r>
      <rPr>
        <sz val="11"/>
        <color theme="1"/>
        <rFont val="Calibri"/>
      </rPr>
      <t xml:space="preserve">Go to the </t>
    </r>
    <r>
      <rPr>
        <b/>
        <sz val="11"/>
        <color rgb="FF00B0F0"/>
        <rFont val="Calibri"/>
      </rPr>
      <t>Fee Schedule</t>
    </r>
    <r>
      <rPr>
        <sz val="11"/>
        <color theme="1"/>
        <rFont val="Calibri"/>
      </rPr>
      <t xml:space="preserve"> tab.</t>
    </r>
  </si>
  <si>
    <t xml:space="preserve">Insert a new row above Row 5. Give it an SMI label linked to the "2022 SMI Brackets" tab by entering the following into the new cell C5: ='2022 SMI Brackets'!C6 </t>
  </si>
  <si>
    <t>Confirm the the SMI labels (Column C) are still accurate. They should have updated automatically based on the SMI labels in Column C of the "2022 SMI Brackets" tab.</t>
  </si>
  <si>
    <t>Enter the fees $0 income families will pay for Pre-K and I/T care in the new cells D5 and E5.</t>
  </si>
  <si>
    <t>Select cells F6 through I6 and copy their formulas to cells F5 through I5. This will set fees for School-Day, Part-Time, and School-Age care.</t>
  </si>
  <si>
    <t>Double check that the formulas in cells F5 through I5 reference cells D5 and E5.</t>
  </si>
  <si>
    <r>
      <rPr>
        <sz val="11"/>
        <color theme="1"/>
        <rFont val="Calibri"/>
      </rPr>
      <t xml:space="preserve">Got to the </t>
    </r>
    <r>
      <rPr>
        <b/>
        <sz val="11"/>
        <color rgb="FF7F7F7F"/>
        <rFont val="Calibri"/>
      </rPr>
      <t>B-01</t>
    </r>
    <r>
      <rPr>
        <sz val="11"/>
        <color theme="1"/>
        <rFont val="Calibri"/>
      </rPr>
      <t xml:space="preserve"> tab.</t>
    </r>
  </si>
  <si>
    <t>Insert a row above Row 7. Label it 0% SMI.</t>
  </si>
  <si>
    <t>In the new cell D8, change the 0% label to 1%.</t>
  </si>
  <si>
    <t>In the new cell E7, type ='2022 SMI Brackets'!F6. This will link that cell to what you have entered on the 2022 SMI Brackets tab.</t>
  </si>
  <si>
    <t>Select cell E7 and drag that formula into the cells to the right, up to cell N7.</t>
  </si>
  <si>
    <t>In the new cell O7, type ='Fee Schedule'!E5. This will link that cell t what you have entered on the Fee Schedule Tab.</t>
  </si>
  <si>
    <t>Select cell O7 and drag that formula into the cells to the right, up to cell U7.</t>
  </si>
  <si>
    <t>Only unlock this tab if you have confirmed that it is necessary to edit it. Password to unlock is: OEC2022</t>
  </si>
  <si>
    <t>OEC Fee Schedule for OEC-Funded Early Care and Education Programs
see instructions GP B-01</t>
  </si>
  <si>
    <t>WEEKLY FAMILY FEE
expressed as a perentage of annual income</t>
  </si>
  <si>
    <t>Issued 7/1/2025</t>
  </si>
  <si>
    <t>Infant/Toddler</t>
  </si>
  <si>
    <t>Preschool</t>
  </si>
  <si>
    <t>School Age</t>
  </si>
  <si>
    <t>FAMILY  ANNUAL  INCOME</t>
  </si>
  <si>
    <t>% SMI</t>
  </si>
  <si>
    <t>FAMILY SIZE</t>
  </si>
  <si>
    <t>Full-Time</t>
  </si>
  <si>
    <t>Half-Time</t>
  </si>
  <si>
    <t>Quarter-Time</t>
  </si>
  <si>
    <t>1 - 3</t>
  </si>
  <si>
    <t>(ESCT)</t>
  </si>
  <si>
    <t>From</t>
  </si>
  <si>
    <t>To (&lt;)</t>
  </si>
  <si>
    <t>Any family whos income exceeds 150% of SMI falls into the 150% SMI bracket.</t>
  </si>
  <si>
    <r>
      <rPr>
        <b/>
        <sz val="11"/>
        <color theme="0"/>
        <rFont val="Calibri"/>
      </rPr>
      <t xml:space="preserve">New Family Fee Schedule for State-Funded Child Care Spaces: 
Effective October 1, 2022
</t>
    </r>
    <r>
      <rPr>
        <i/>
        <sz val="10"/>
        <color theme="0"/>
        <rFont val="Calibri"/>
      </rPr>
      <t>(fees expressed as percent of family income)</t>
    </r>
  </si>
  <si>
    <t>SMI Level</t>
  </si>
  <si>
    <t>Full-Time Care</t>
  </si>
  <si>
    <t>Half-Time Care</t>
  </si>
  <si>
    <t>Quarter-Time Care</t>
  </si>
  <si>
    <t>I/T</t>
  </si>
  <si>
    <t>Pre-K</t>
  </si>
  <si>
    <t>*From</t>
  </si>
  <si>
    <t>*To (&lt;)</t>
  </si>
  <si>
    <t>And Up</t>
  </si>
  <si>
    <t>*Families earning over 100% SMI should pay either the fee specified by the chart above or the child care provider's full rate, whichever is lower.</t>
  </si>
  <si>
    <t>Change the rates in  columns D &amp; E (full-time rates) and the rest of the rates will adjust accordingly</t>
  </si>
  <si>
    <t>SMI bracket thresholds, by family size</t>
  </si>
  <si>
    <t>Family Size</t>
  </si>
  <si>
    <t>Change the values of 100% SMI for each family size in Row 68, and all of the other SMI percents will calculate automatically. Family sizes 1-3 (Columns D-F) should all use the 100% SMI for a family of 3.</t>
  </si>
  <si>
    <t xml:space="preserve">≥ </t>
  </si>
  <si>
    <t>Change the percentages in Column C to change what % SMIs are included in an income bracket. The SMI Labels on the "Fee Schedule" tab should update automatically in response.</t>
  </si>
  <si>
    <t>Issued 11/1/2023</t>
  </si>
  <si>
    <t>Infant/
Toddler</t>
  </si>
  <si>
    <t>Wrap-Around</t>
  </si>
  <si>
    <t>School-Time</t>
  </si>
  <si>
    <t>Part-Time</t>
  </si>
  <si>
    <t>Blended</t>
  </si>
  <si>
    <t>(CDC, SR)</t>
  </si>
  <si>
    <t>(CDC)</t>
  </si>
  <si>
    <t>(CDC, SR, SS)</t>
  </si>
  <si>
    <t>(SR &amp; SS)</t>
  </si>
  <si>
    <t>≥</t>
  </si>
  <si>
    <t>Any family whose income exceeds 150% of SMI falls into the 150% SMI bracket.</t>
  </si>
  <si>
    <t>School- Time Care</t>
  </si>
  <si>
    <t>Part-Time / Wrap-Around Care</t>
  </si>
  <si>
    <t>Blended Rate (FT &amp; PT Care)</t>
  </si>
  <si>
    <t>Inputs (fill out for each row below)</t>
  </si>
  <si>
    <t>HH Size</t>
  </si>
  <si>
    <t>Gross Annual Family Income:</t>
  </si>
  <si>
    <t>100% SMI</t>
  </si>
  <si>
    <t>Household Size</t>
  </si>
  <si>
    <t>Program Type</t>
  </si>
  <si>
    <t>Full-Time Pre-K</t>
  </si>
  <si>
    <t xml:space="preserve">Calculations (do not edit): </t>
  </si>
  <si>
    <t>Min</t>
  </si>
  <si>
    <t>Max</t>
  </si>
  <si>
    <t>Full-Time I/T</t>
  </si>
  <si>
    <t>School-Time Pre-K</t>
  </si>
  <si>
    <t>Part-Time Pre-K</t>
  </si>
  <si>
    <t>Part-Time I/T</t>
  </si>
  <si>
    <t>Blended Rate - School Age (FT</t>
  </si>
  <si>
    <t>SMI</t>
  </si>
  <si>
    <t>Percentage of income to be paid</t>
  </si>
  <si>
    <t>Annual Family Fee</t>
  </si>
  <si>
    <t>Monthly Family Fee</t>
  </si>
  <si>
    <t>Weekly Family Fee</t>
  </si>
  <si>
    <t xml:space="preserve">Password to unlock sheet: </t>
  </si>
  <si>
    <t>OEC2022</t>
  </si>
  <si>
    <t>Half-Time/School Day</t>
  </si>
  <si>
    <t>(ESCT)/(SS)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</si>
</sst>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_(&quot;$&quot;* #,##0_);_(&quot;$&quot;* \(#,##0\);_(&quot;$&quot;* &quot;-&quot;?_);_(@_)"/>
    <numFmt numFmtId="166" formatCode="0.0%"/>
  </numFmts>
  <fonts count="52" x14ac:knownFonts="1">
    <font>
      <sz val="11"/>
      <color theme="1"/>
      <name val="Calibri"/>
      <scheme val="minor"/>
    </font>
    <font>
      <sz val="11"/>
      <color theme="1"/>
      <name val="Calibri"/>
      <family val="2"/>
      <scheme val="minor"/>
    </font>
    <font>
      <b/>
      <sz val="14"/>
      <color theme="1"/>
      <name val="Calibri"/>
    </font>
    <font>
      <sz val="12"/>
      <color theme="1"/>
      <name val="Calibri"/>
    </font>
    <font>
      <b/>
      <sz val="14"/>
      <color rgb="FF7030A0"/>
      <name val="Calibri"/>
    </font>
    <font>
      <b/>
      <sz val="12"/>
      <color rgb="FF7030A0"/>
      <name val="Calibri"/>
    </font>
    <font>
      <sz val="11"/>
      <color theme="1"/>
      <name val="Calibri"/>
    </font>
    <font>
      <b/>
      <sz val="11"/>
      <color theme="1"/>
      <name val="Calibri"/>
    </font>
    <font>
      <b/>
      <i/>
      <sz val="11"/>
      <color theme="1"/>
      <name val="Calibri"/>
    </font>
    <font>
      <i/>
      <sz val="11"/>
      <color theme="1"/>
      <name val="Calibri"/>
    </font>
    <font>
      <b/>
      <sz val="14"/>
      <color rgb="FF00B0F0"/>
      <name val="Calibri"/>
    </font>
    <font>
      <b/>
      <sz val="12"/>
      <color rgb="FF00B0F0"/>
      <name val="Calibri"/>
    </font>
    <font>
      <sz val="11"/>
      <color rgb="FFFF0000"/>
      <name val="Calibri"/>
    </font>
    <font>
      <sz val="12"/>
      <color rgb="FF00B0F0"/>
      <name val="Calibri"/>
    </font>
    <font>
      <b/>
      <sz val="11"/>
      <color rgb="FF548135"/>
      <name val="Calibri"/>
    </font>
    <font>
      <b/>
      <sz val="11"/>
      <color theme="0"/>
      <name val="Calibri"/>
    </font>
    <font>
      <sz val="11"/>
      <name val="Calibri"/>
    </font>
    <font>
      <b/>
      <sz val="10"/>
      <color rgb="FF000000"/>
      <name val="Calibri"/>
    </font>
    <font>
      <sz val="10"/>
      <color rgb="FF000000"/>
      <name val="Calibri"/>
    </font>
    <font>
      <b/>
      <sz val="11"/>
      <color theme="1"/>
      <name val="Times New Roman"/>
    </font>
    <font>
      <b/>
      <sz val="10"/>
      <color theme="1"/>
      <name val="Times New Roman"/>
    </font>
    <font>
      <sz val="9"/>
      <color theme="1"/>
      <name val="Times New Roman"/>
    </font>
    <font>
      <b/>
      <sz val="9"/>
      <color theme="1"/>
      <name val="Times New Roman"/>
    </font>
    <font>
      <sz val="9"/>
      <color rgb="FF000000"/>
      <name val="Times New Roman"/>
    </font>
    <font>
      <sz val="12"/>
      <color rgb="FF000000"/>
      <name val="Arial"/>
    </font>
    <font>
      <sz val="10"/>
      <color rgb="FF000000"/>
      <name val="Arial"/>
    </font>
    <font>
      <sz val="11"/>
      <color rgb="FF000000"/>
      <name val="Arial"/>
    </font>
    <font>
      <b/>
      <sz val="11"/>
      <color theme="0"/>
      <name val="Arial"/>
    </font>
    <font>
      <b/>
      <sz val="11"/>
      <color rgb="FF000000"/>
      <name val="Arial"/>
    </font>
    <font>
      <sz val="10"/>
      <color theme="1"/>
      <name val="Arial"/>
    </font>
    <font>
      <sz val="11"/>
      <color theme="1"/>
      <name val="Calibri"/>
      <scheme val="minor"/>
    </font>
    <font>
      <sz val="11"/>
      <color rgb="FF2F5496"/>
      <name val="Calibri"/>
    </font>
    <font>
      <b/>
      <sz val="12"/>
      <color theme="1"/>
      <name val="Calibri"/>
    </font>
    <font>
      <u/>
      <sz val="12"/>
      <color theme="1"/>
      <name val="Calibri"/>
    </font>
    <font>
      <i/>
      <u/>
      <sz val="11"/>
      <color theme="1"/>
      <name val="Calibri"/>
    </font>
    <font>
      <b/>
      <sz val="14"/>
      <color rgb="FF548135"/>
      <name val="Calibri"/>
    </font>
    <font>
      <b/>
      <sz val="11"/>
      <color rgb="FF7030A0"/>
      <name val="Calibri"/>
    </font>
    <font>
      <b/>
      <sz val="11"/>
      <color rgb="FF00B0F0"/>
      <name val="Calibri"/>
    </font>
    <font>
      <b/>
      <sz val="11"/>
      <color rgb="FF7F7F7F"/>
      <name val="Calibri"/>
    </font>
    <font>
      <i/>
      <sz val="10"/>
      <color theme="0"/>
      <name val="Calibri"/>
    </font>
    <font>
      <b/>
      <sz val="11"/>
      <color theme="1"/>
      <name val="Calibri"/>
      <family val="2"/>
      <scheme val="minor"/>
    </font>
    <font>
      <sz val="11"/>
      <color rgb="FF2F5496"/>
      <name val="Calibri"/>
      <family val="2"/>
    </font>
    <font>
      <b/>
      <sz val="11"/>
      <color theme="1"/>
      <name val="Calibri"/>
      <family val="2"/>
    </font>
    <font>
      <b/>
      <sz val="9"/>
      <color theme="1"/>
      <name val="Times New Roman"/>
      <family val="1"/>
    </font>
    <font>
      <b/>
      <sz val="10"/>
      <color rgb="FF000000"/>
      <name val="Calibri"/>
      <family val="2"/>
    </font>
    <font>
      <sz val="10"/>
      <color theme="1"/>
      <name val="Times New Roman"/>
      <family val="1"/>
    </font>
    <font>
      <sz val="10"/>
      <color rgb="FF000000"/>
      <name val="Times New Roman"/>
      <family val="1"/>
    </font>
    <font>
      <sz val="12"/>
      <color theme="1"/>
      <name val="Times New Roman"/>
      <family val="1"/>
    </font>
    <font>
      <sz val="12"/>
      <color rgb="FF000000"/>
      <name val="Times New Roman"/>
      <family val="1"/>
    </font>
    <font>
      <sz val="12"/>
      <name val="Calibri"/>
      <family val="2"/>
    </font>
    <font>
      <b/>
      <sz val="12"/>
      <color theme="1"/>
      <name val="Times New Roman"/>
      <family val="1"/>
    </font>
    <font>
      <b/>
      <sz val="10"/>
      <color rgb="FF000000"/>
      <name val="Times New Roman"/>
      <family val="1"/>
    </font>
  </fonts>
  <fills count="39">
    <fill>
      <patternFill patternType="none"/>
    </fill>
    <fill>
      <patternFill patternType="gray125"/>
    </fill>
    <fill>
      <patternFill patternType="solid">
        <fgColor rgb="FF006E8F"/>
        <bgColor rgb="FF006E8F"/>
      </patternFill>
    </fill>
    <fill>
      <patternFill patternType="solid">
        <fgColor rgb="FF8FE4FF"/>
        <bgColor rgb="FF8FE4FF"/>
      </patternFill>
    </fill>
    <fill>
      <patternFill patternType="solid">
        <fgColor rgb="FF5CC7A3"/>
        <bgColor rgb="FF5CC7A3"/>
      </patternFill>
    </fill>
    <fill>
      <patternFill patternType="solid">
        <fgColor rgb="FFA9E1CE"/>
        <bgColor rgb="FFA9E1CE"/>
      </patternFill>
    </fill>
    <fill>
      <patternFill patternType="solid">
        <fgColor rgb="FFD7F1E8"/>
        <bgColor rgb="FFD7F1E8"/>
      </patternFill>
    </fill>
    <fill>
      <patternFill patternType="solid">
        <fgColor rgb="FFE9F7F2"/>
        <bgColor rgb="FFE9F7F2"/>
      </patternFill>
    </fill>
    <fill>
      <patternFill patternType="solid">
        <fgColor rgb="FFE0C1FF"/>
        <bgColor rgb="FFE0C1FF"/>
      </patternFill>
    </fill>
    <fill>
      <patternFill patternType="solid">
        <fgColor rgb="FFDDD6FE"/>
        <bgColor rgb="FFDDD6FE"/>
      </patternFill>
    </fill>
    <fill>
      <patternFill patternType="solid">
        <fgColor rgb="FFEEEBFF"/>
        <bgColor rgb="FFEEEBFF"/>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rgb="FFD9E2F3"/>
        <bgColor rgb="FFD9E2F3"/>
      </patternFill>
    </fill>
    <fill>
      <patternFill patternType="solid">
        <fgColor rgb="FF8EAADB"/>
        <bgColor rgb="FF8EAADB"/>
      </patternFill>
    </fill>
    <fill>
      <patternFill patternType="solid">
        <fgColor rgb="FFB4C6E7"/>
        <bgColor rgb="FFB4C6E7"/>
      </patternFill>
    </fill>
    <fill>
      <patternFill patternType="solid">
        <fgColor theme="0"/>
        <bgColor theme="0"/>
      </patternFill>
    </fill>
    <fill>
      <patternFill patternType="solid">
        <fgColor rgb="FFECECEC"/>
        <bgColor rgb="FFECECEC"/>
      </patternFill>
    </fill>
    <fill>
      <patternFill patternType="solid">
        <fgColor rgb="FFDBDADA"/>
        <bgColor rgb="FFDBDADA"/>
      </patternFill>
    </fill>
    <fill>
      <patternFill patternType="solid">
        <fgColor rgb="FF1F3864"/>
        <bgColor rgb="FF1F3864"/>
      </patternFill>
    </fill>
    <fill>
      <patternFill patternType="solid">
        <fgColor rgb="FFECD9FF"/>
        <bgColor rgb="FFECD9FF"/>
      </patternFill>
    </fill>
    <fill>
      <patternFill patternType="solid">
        <fgColor rgb="FFE2EFD9"/>
        <bgColor rgb="FFE2EFD9"/>
      </patternFill>
    </fill>
    <fill>
      <patternFill patternType="solid">
        <fgColor rgb="FFDADADA"/>
        <bgColor rgb="FFDADADA"/>
      </patternFill>
    </fill>
    <fill>
      <patternFill patternType="solid">
        <fgColor rgb="FFC5E0B3"/>
        <bgColor rgb="FFC5E0B3"/>
      </patternFill>
    </fill>
    <fill>
      <patternFill patternType="solid">
        <fgColor theme="8" tint="0.39997558519241921"/>
        <bgColor indexed="64"/>
      </patternFill>
    </fill>
    <fill>
      <patternFill patternType="solid">
        <fgColor theme="8" tint="0.39997558519241921"/>
        <bgColor rgb="FFDDD6FE"/>
      </patternFill>
    </fill>
    <fill>
      <patternFill patternType="solid">
        <fgColor theme="8" tint="0.59999389629810485"/>
        <bgColor rgb="FFE0C1FF"/>
      </patternFill>
    </fill>
    <fill>
      <patternFill patternType="solid">
        <fgColor theme="8" tint="0.79998168889431442"/>
        <bgColor rgb="FFEEEBFF"/>
      </patternFill>
    </fill>
    <fill>
      <patternFill patternType="solid">
        <fgColor theme="5" tint="0.39997558519241921"/>
        <bgColor rgb="FF5CC7A3"/>
      </patternFill>
    </fill>
    <fill>
      <patternFill patternType="solid">
        <fgColor theme="5" tint="0.59999389629810485"/>
        <bgColor rgb="FFA9E1CE"/>
      </patternFill>
    </fill>
    <fill>
      <patternFill patternType="solid">
        <fgColor theme="5" tint="0.79998168889431442"/>
        <bgColor rgb="FFA9E1CE"/>
      </patternFill>
    </fill>
    <fill>
      <patternFill patternType="solid">
        <fgColor theme="0"/>
        <bgColor indexed="64"/>
      </patternFill>
    </fill>
    <fill>
      <patternFill patternType="solid">
        <fgColor theme="0"/>
        <bgColor rgb="FFF2F2F2"/>
      </patternFill>
    </fill>
    <fill>
      <patternFill patternType="solid">
        <fgColor theme="4" tint="0.79998168889431442"/>
        <bgColor rgb="FFB4C6E7"/>
      </patternFill>
    </fill>
    <fill>
      <patternFill patternType="solid">
        <fgColor theme="2" tint="-4.9989318521683403E-2"/>
        <bgColor theme="0"/>
      </patternFill>
    </fill>
    <fill>
      <patternFill patternType="solid">
        <fgColor theme="2" tint="-4.9989318521683403E-2"/>
        <bgColor indexed="64"/>
      </patternFill>
    </fill>
    <fill>
      <patternFill patternType="solid">
        <fgColor theme="2" tint="-4.9989318521683403E-2"/>
        <bgColor rgb="FFECECEC"/>
      </patternFill>
    </fill>
    <fill>
      <patternFill patternType="solid">
        <fgColor theme="0"/>
        <bgColor rgb="FFFFFF00"/>
      </patternFill>
    </fill>
  </fills>
  <borders count="145">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top style="medium">
        <color rgb="FF000000"/>
      </top>
      <bottom/>
      <diagonal/>
    </border>
    <border>
      <left style="thick">
        <color rgb="FFFF0000"/>
      </left>
      <right style="medium">
        <color rgb="FF000000"/>
      </right>
      <top style="thick">
        <color rgb="FFFF0000"/>
      </top>
      <bottom/>
      <diagonal/>
    </border>
    <border>
      <left style="medium">
        <color rgb="FF000000"/>
      </left>
      <right style="thick">
        <color rgb="FFFF0000"/>
      </right>
      <top style="thick">
        <color rgb="FFFF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ck">
        <color rgb="FFFF0000"/>
      </left>
      <right style="medium">
        <color rgb="FF000000"/>
      </right>
      <top/>
      <bottom style="thin">
        <color rgb="FF000000"/>
      </bottom>
      <diagonal/>
    </border>
    <border>
      <left style="medium">
        <color rgb="FF000000"/>
      </left>
      <right style="thick">
        <color rgb="FFFF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style="thick">
        <color rgb="FFFF0000"/>
      </right>
      <top style="thin">
        <color rgb="FF000000"/>
      </top>
      <bottom/>
      <diagonal/>
    </border>
    <border>
      <left style="medium">
        <color rgb="FF000000"/>
      </left>
      <right style="medium">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diagonal/>
    </border>
    <border>
      <left/>
      <right style="thick">
        <color rgb="FFFF0000"/>
      </right>
      <top style="thin">
        <color rgb="FF000000"/>
      </top>
      <bottom/>
      <diagonal/>
    </border>
    <border>
      <left style="medium">
        <color rgb="FF000000"/>
      </left>
      <right/>
      <top/>
      <bottom/>
      <diagonal/>
    </border>
    <border>
      <left style="medium">
        <color rgb="FF000000"/>
      </left>
      <right style="thick">
        <color rgb="FFFF0000"/>
      </right>
      <top/>
      <bottom/>
      <diagonal/>
    </border>
    <border>
      <left/>
      <right style="thick">
        <color rgb="FFFF0000"/>
      </right>
      <top/>
      <bottom style="thin">
        <color rgb="FF000000"/>
      </bottom>
      <diagonal/>
    </border>
    <border>
      <left/>
      <right style="thick">
        <color rgb="FFFF0000"/>
      </right>
      <top/>
      <bottom style="medium">
        <color rgb="FF000000"/>
      </bottom>
      <diagonal/>
    </border>
    <border>
      <left/>
      <right style="medium">
        <color rgb="FF000000"/>
      </right>
      <top/>
      <bottom style="thick">
        <color rgb="FFFF0000"/>
      </bottom>
      <diagonal/>
    </border>
    <border>
      <left style="medium">
        <color rgb="FF000000"/>
      </left>
      <right style="thick">
        <color rgb="FFFF0000"/>
      </right>
      <top/>
      <bottom style="thick">
        <color rgb="FFFF0000"/>
      </bottom>
      <diagonal/>
    </border>
    <border>
      <left style="medium">
        <color rgb="FF000000"/>
      </left>
      <right/>
      <top/>
      <bottom style="medium">
        <color rgb="FF00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style="medium">
        <color rgb="FF000000"/>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dotted">
        <color rgb="FFFF0000"/>
      </left>
      <right style="dotted">
        <color rgb="FFFF0000"/>
      </right>
      <top style="dotted">
        <color rgb="FFFF0000"/>
      </top>
      <bottom/>
      <diagonal/>
    </border>
    <border>
      <left style="thin">
        <color rgb="FF000000"/>
      </left>
      <right/>
      <top/>
      <bottom/>
      <diagonal/>
    </border>
    <border>
      <left style="dotted">
        <color rgb="FFFF0000"/>
      </left>
      <right style="dotted">
        <color rgb="FFFF0000"/>
      </right>
      <top/>
      <bottom/>
      <diagonal/>
    </border>
    <border>
      <left style="dotted">
        <color rgb="FFFF0000"/>
      </left>
      <right style="dotted">
        <color rgb="FFFF0000"/>
      </right>
      <top style="thin">
        <color rgb="FF000000"/>
      </top>
      <bottom/>
      <diagonal/>
    </border>
    <border>
      <left style="thick">
        <color rgb="FFFF0000"/>
      </left>
      <right/>
      <top style="thick">
        <color rgb="FFFF0000"/>
      </top>
      <bottom style="thick">
        <color rgb="FFFF0000"/>
      </bottom>
      <diagonal/>
    </border>
    <border>
      <left style="dotted">
        <color rgb="FFFF0000"/>
      </left>
      <right style="dotted">
        <color rgb="FFFF0000"/>
      </right>
      <top style="thick">
        <color rgb="FFFF0000"/>
      </top>
      <bottom style="thick">
        <color rgb="FFFF0000"/>
      </bottom>
      <diagonal/>
    </border>
    <border>
      <left/>
      <right style="thin">
        <color rgb="FF000000"/>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diagonal/>
    </border>
    <border>
      <left style="thin">
        <color rgb="FF000000"/>
      </left>
      <right style="dotted">
        <color rgb="FFFF0000"/>
      </right>
      <top/>
      <bottom style="thin">
        <color rgb="FF000000"/>
      </bottom>
      <diagonal/>
    </border>
    <border>
      <left style="dotted">
        <color rgb="FFFF0000"/>
      </left>
      <right style="dotted">
        <color rgb="FFFF0000"/>
      </right>
      <top/>
      <bottom style="thin">
        <color rgb="FF000000"/>
      </bottom>
      <diagonal/>
    </border>
    <border>
      <left style="thin">
        <color rgb="FF000000"/>
      </left>
      <right style="dotted">
        <color rgb="FFFF0000"/>
      </right>
      <top style="thin">
        <color rgb="FF000000"/>
      </top>
      <bottom style="thin">
        <color rgb="FF000000"/>
      </bottom>
      <diagonal/>
    </border>
    <border>
      <left style="dotted">
        <color rgb="FFFF0000"/>
      </left>
      <right style="dotted">
        <color rgb="FFFF0000"/>
      </right>
      <top style="thin">
        <color rgb="FF000000"/>
      </top>
      <bottom style="dotted">
        <color rgb="FFFF0000"/>
      </bottom>
      <diagonal/>
    </border>
    <border>
      <left style="dotted">
        <color rgb="FFFF0000"/>
      </left>
      <right/>
      <top style="dotted">
        <color rgb="FFFF0000"/>
      </top>
      <bottom/>
      <diagonal/>
    </border>
    <border>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right/>
      <top/>
      <bottom style="thick">
        <color rgb="FFFF0000"/>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thin">
        <color rgb="FF000000"/>
      </top>
      <bottom style="thin">
        <color rgb="FF000000"/>
      </bottom>
      <diagonal/>
    </border>
    <border>
      <left/>
      <right/>
      <top style="thick">
        <color rgb="FFFF0000"/>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thin">
        <color rgb="FF000000"/>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top style="thin">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s>
  <cellStyleXfs count="2">
    <xf numFmtId="0" fontId="0" fillId="0" borderId="0"/>
    <xf numFmtId="0" fontId="30" fillId="0" borderId="36"/>
  </cellStyleXfs>
  <cellXfs count="436">
    <xf numFmtId="0" fontId="0" fillId="0" borderId="0" xfId="0"/>
    <xf numFmtId="0" fontId="5" fillId="0" borderId="0" xfId="0" applyFont="1" applyAlignment="1">
      <alignment horizontal="center"/>
    </xf>
    <xf numFmtId="0" fontId="8" fillId="0" borderId="0" xfId="0" applyFont="1"/>
    <xf numFmtId="0" fontId="6" fillId="0" borderId="0" xfId="0" applyFont="1" applyAlignment="1">
      <alignment horizontal="center"/>
    </xf>
    <xf numFmtId="0" fontId="6" fillId="0" borderId="0" xfId="0" applyFont="1" applyAlignment="1">
      <alignment horizontal="right"/>
    </xf>
    <xf numFmtId="0" fontId="9" fillId="0" borderId="0" xfId="0" applyFont="1" applyAlignment="1">
      <alignment vertical="top" wrapText="1"/>
    </xf>
    <xf numFmtId="0" fontId="11" fillId="0" borderId="0" xfId="0" applyFont="1" applyAlignment="1">
      <alignment horizontal="center"/>
    </xf>
    <xf numFmtId="0" fontId="12" fillId="0" borderId="0" xfId="0" applyFont="1"/>
    <xf numFmtId="0" fontId="6" fillId="0" borderId="0" xfId="0" applyFont="1" applyAlignment="1">
      <alignment vertical="top" wrapText="1"/>
    </xf>
    <xf numFmtId="0" fontId="13" fillId="0" borderId="0" xfId="0" applyFont="1" applyAlignment="1">
      <alignment horizontal="center"/>
    </xf>
    <xf numFmtId="0" fontId="14" fillId="0" borderId="0" xfId="0" applyFont="1" applyAlignment="1">
      <alignment horizontal="center"/>
    </xf>
    <xf numFmtId="0" fontId="17" fillId="5"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9" borderId="5" xfId="0" applyFont="1" applyFill="1" applyBorder="1" applyAlignment="1">
      <alignment horizontal="center"/>
    </xf>
    <xf numFmtId="0" fontId="17" fillId="9" borderId="6" xfId="0" applyFont="1" applyFill="1" applyBorder="1" applyAlignment="1">
      <alignment horizontal="center"/>
    </xf>
    <xf numFmtId="0" fontId="18" fillId="11" borderId="7" xfId="0" applyFont="1" applyFill="1" applyBorder="1" applyAlignment="1">
      <alignment horizontal="right"/>
    </xf>
    <xf numFmtId="0" fontId="18" fillId="11" borderId="12" xfId="0" applyFont="1" applyFill="1" applyBorder="1" applyAlignment="1">
      <alignment horizontal="right"/>
    </xf>
    <xf numFmtId="0" fontId="18" fillId="11" borderId="16" xfId="0" applyFont="1" applyFill="1" applyBorder="1" applyAlignment="1">
      <alignment horizontal="right"/>
    </xf>
    <xf numFmtId="0" fontId="6" fillId="0" borderId="22" xfId="0" applyFont="1" applyBorder="1"/>
    <xf numFmtId="9" fontId="17" fillId="11" borderId="24" xfId="0" applyNumberFormat="1" applyFont="1" applyFill="1" applyBorder="1" applyAlignment="1">
      <alignment horizontal="left"/>
    </xf>
    <xf numFmtId="10" fontId="6" fillId="0" borderId="0" xfId="0" applyNumberFormat="1" applyFont="1"/>
    <xf numFmtId="0" fontId="21" fillId="16" borderId="39" xfId="0" applyFont="1" applyFill="1" applyBorder="1" applyAlignment="1">
      <alignment horizontal="center" wrapText="1"/>
    </xf>
    <xf numFmtId="0" fontId="21" fillId="16" borderId="39" xfId="0" applyFont="1" applyFill="1" applyBorder="1" applyAlignment="1">
      <alignment horizontal="center"/>
    </xf>
    <xf numFmtId="0" fontId="21" fillId="16" borderId="6" xfId="0" applyFont="1" applyFill="1" applyBorder="1" applyAlignment="1">
      <alignment horizontal="center"/>
    </xf>
    <xf numFmtId="164" fontId="23" fillId="17" borderId="46" xfId="0" applyNumberFormat="1" applyFont="1" applyFill="1" applyBorder="1"/>
    <xf numFmtId="0" fontId="7" fillId="15" borderId="47" xfId="0" applyFont="1" applyFill="1" applyBorder="1" applyAlignment="1">
      <alignment vertical="center" textRotation="90"/>
    </xf>
    <xf numFmtId="0" fontId="6" fillId="15" borderId="47" xfId="0" applyFont="1" applyFill="1" applyBorder="1"/>
    <xf numFmtId="0" fontId="21" fillId="0" borderId="48" xfId="0" applyFont="1" applyBorder="1"/>
    <xf numFmtId="0" fontId="6" fillId="0" borderId="49" xfId="0" applyFont="1" applyBorder="1"/>
    <xf numFmtId="0" fontId="25" fillId="0" borderId="0" xfId="0" applyFont="1"/>
    <xf numFmtId="0" fontId="24" fillId="19" borderId="51" xfId="0" applyFont="1" applyFill="1" applyBorder="1" applyAlignment="1">
      <alignment horizontal="center" vertical="center"/>
    </xf>
    <xf numFmtId="0" fontId="26" fillId="0" borderId="0" xfId="0" applyFont="1"/>
    <xf numFmtId="0" fontId="26" fillId="0" borderId="54" xfId="0" applyFont="1" applyBorder="1"/>
    <xf numFmtId="0" fontId="7" fillId="14" borderId="45" xfId="0" applyFont="1" applyFill="1" applyBorder="1" applyAlignment="1">
      <alignment horizontal="center" vertical="center" wrapText="1"/>
    </xf>
    <xf numFmtId="0" fontId="26" fillId="0" borderId="0" xfId="0" applyFont="1" applyAlignment="1">
      <alignment vertical="top" wrapText="1"/>
    </xf>
    <xf numFmtId="0" fontId="28" fillId="14" borderId="57" xfId="0" applyFont="1" applyFill="1" applyBorder="1" applyAlignment="1">
      <alignment horizontal="right" vertical="center" wrapText="1"/>
    </xf>
    <xf numFmtId="9" fontId="28" fillId="14" borderId="58" xfId="0" applyNumberFormat="1" applyFont="1" applyFill="1" applyBorder="1" applyAlignment="1">
      <alignment horizontal="left" vertical="center" wrapText="1"/>
    </xf>
    <xf numFmtId="0" fontId="28" fillId="14" borderId="59" xfId="0" applyFont="1" applyFill="1" applyBorder="1" applyAlignment="1">
      <alignment horizontal="right" vertical="center" wrapText="1"/>
    </xf>
    <xf numFmtId="9" fontId="28" fillId="14" borderId="60" xfId="0" applyNumberFormat="1" applyFont="1" applyFill="1" applyBorder="1" applyAlignment="1">
      <alignment horizontal="left" vertical="center" wrapText="1"/>
    </xf>
    <xf numFmtId="9" fontId="28" fillId="14" borderId="61" xfId="0" applyNumberFormat="1" applyFont="1" applyFill="1" applyBorder="1" applyAlignment="1">
      <alignment horizontal="left" vertical="center" wrapText="1"/>
    </xf>
    <xf numFmtId="164" fontId="26" fillId="0" borderId="49" xfId="0" applyNumberFormat="1" applyFont="1" applyBorder="1"/>
    <xf numFmtId="164" fontId="26" fillId="0" borderId="53" xfId="0" applyNumberFormat="1" applyFont="1" applyBorder="1"/>
    <xf numFmtId="8" fontId="25" fillId="0" borderId="0" xfId="0" applyNumberFormat="1" applyFont="1"/>
    <xf numFmtId="8" fontId="6" fillId="0" borderId="0" xfId="0" applyNumberFormat="1" applyFont="1"/>
    <xf numFmtId="0" fontId="28" fillId="22" borderId="59" xfId="0" applyFont="1" applyFill="1" applyBorder="1" applyAlignment="1">
      <alignment horizontal="right" vertical="center" wrapText="1"/>
    </xf>
    <xf numFmtId="9" fontId="28" fillId="22" borderId="60" xfId="0" applyNumberFormat="1" applyFont="1" applyFill="1" applyBorder="1" applyAlignment="1">
      <alignment horizontal="left" vertical="center"/>
    </xf>
    <xf numFmtId="164" fontId="26" fillId="22" borderId="39" xfId="0" applyNumberFormat="1" applyFont="1" applyFill="1" applyBorder="1"/>
    <xf numFmtId="0" fontId="28" fillId="22" borderId="62" xfId="0" applyFont="1" applyFill="1" applyBorder="1" applyAlignment="1">
      <alignment horizontal="right" vertical="center" wrapText="1"/>
    </xf>
    <xf numFmtId="9" fontId="28" fillId="22" borderId="63" xfId="0" applyNumberFormat="1" applyFont="1" applyFill="1" applyBorder="1" applyAlignment="1">
      <alignment horizontal="left" vertical="center"/>
    </xf>
    <xf numFmtId="164" fontId="26" fillId="22" borderId="64" xfId="0" applyNumberFormat="1" applyFont="1" applyFill="1" applyBorder="1"/>
    <xf numFmtId="164" fontId="26" fillId="22" borderId="65" xfId="0" applyNumberFormat="1" applyFont="1" applyFill="1" applyBorder="1"/>
    <xf numFmtId="0" fontId="28" fillId="22" borderId="67" xfId="0" applyFont="1" applyFill="1" applyBorder="1" applyAlignment="1">
      <alignment horizontal="right" vertical="center" wrapText="1"/>
    </xf>
    <xf numFmtId="9" fontId="28" fillId="22" borderId="68" xfId="0" applyNumberFormat="1" applyFont="1" applyFill="1" applyBorder="1" applyAlignment="1">
      <alignment horizontal="left"/>
    </xf>
    <xf numFmtId="165" fontId="26" fillId="22" borderId="44" xfId="0" applyNumberFormat="1" applyFont="1" applyFill="1" applyBorder="1"/>
    <xf numFmtId="9" fontId="28" fillId="22" borderId="69" xfId="0" applyNumberFormat="1" applyFont="1" applyFill="1" applyBorder="1" applyAlignment="1">
      <alignment horizontal="right"/>
    </xf>
    <xf numFmtId="9" fontId="28" fillId="22" borderId="70" xfId="0" applyNumberFormat="1" applyFont="1" applyFill="1" applyBorder="1" applyAlignment="1">
      <alignment horizontal="left"/>
    </xf>
    <xf numFmtId="164" fontId="25" fillId="0" borderId="0" xfId="0" applyNumberFormat="1" applyFont="1"/>
    <xf numFmtId="0" fontId="25" fillId="0" borderId="0" xfId="0" applyFont="1" applyAlignment="1">
      <alignment vertical="top" wrapText="1"/>
    </xf>
    <xf numFmtId="9" fontId="6" fillId="0" borderId="0" xfId="0" applyNumberFormat="1" applyFont="1"/>
    <xf numFmtId="0" fontId="30" fillId="0" borderId="0" xfId="0" applyFont="1"/>
    <xf numFmtId="44" fontId="6" fillId="0" borderId="0" xfId="0" applyNumberFormat="1" applyFont="1"/>
    <xf numFmtId="44" fontId="6" fillId="17" borderId="78" xfId="0" applyNumberFormat="1" applyFont="1" applyFill="1" applyBorder="1"/>
    <xf numFmtId="164" fontId="26" fillId="22" borderId="79" xfId="0" applyNumberFormat="1" applyFont="1" applyFill="1" applyBorder="1"/>
    <xf numFmtId="0" fontId="40" fillId="25" borderId="0" xfId="0" applyFont="1" applyFill="1"/>
    <xf numFmtId="0" fontId="31" fillId="17" borderId="78" xfId="0" applyFont="1" applyFill="1" applyBorder="1" applyProtection="1">
      <protection locked="0"/>
    </xf>
    <xf numFmtId="0" fontId="41" fillId="17" borderId="78" xfId="0" applyFont="1" applyFill="1" applyBorder="1" applyProtection="1">
      <protection locked="0"/>
    </xf>
    <xf numFmtId="0" fontId="1" fillId="0" borderId="0" xfId="0" applyFont="1"/>
    <xf numFmtId="166" fontId="6" fillId="17" borderId="78" xfId="0" applyNumberFormat="1" applyFont="1" applyFill="1" applyBorder="1"/>
    <xf numFmtId="0" fontId="43" fillId="0" borderId="0" xfId="0" applyFont="1"/>
    <xf numFmtId="9" fontId="17" fillId="11" borderId="36" xfId="0" applyNumberFormat="1" applyFont="1" applyFill="1" applyBorder="1" applyAlignment="1">
      <alignment horizontal="left"/>
    </xf>
    <xf numFmtId="9" fontId="17" fillId="11" borderId="50" xfId="0" applyNumberFormat="1" applyFont="1" applyFill="1" applyBorder="1" applyAlignment="1">
      <alignment horizontal="left"/>
    </xf>
    <xf numFmtId="9" fontId="17" fillId="11" borderId="52" xfId="0" applyNumberFormat="1" applyFont="1" applyFill="1" applyBorder="1" applyAlignment="1">
      <alignment horizontal="left"/>
    </xf>
    <xf numFmtId="0" fontId="6" fillId="0" borderId="36" xfId="0" applyFont="1" applyBorder="1" applyAlignment="1">
      <alignment vertical="top" wrapText="1"/>
    </xf>
    <xf numFmtId="0" fontId="0" fillId="0" borderId="36" xfId="0" applyBorder="1"/>
    <xf numFmtId="0" fontId="6" fillId="0" borderId="36" xfId="0" applyFont="1" applyBorder="1"/>
    <xf numFmtId="0" fontId="18" fillId="11" borderId="22" xfId="0" applyFont="1" applyFill="1" applyBorder="1" applyAlignment="1">
      <alignment horizontal="right"/>
    </xf>
    <xf numFmtId="0" fontId="17" fillId="26" borderId="108" xfId="0" applyFont="1" applyFill="1" applyBorder="1" applyAlignment="1">
      <alignment horizontal="center"/>
    </xf>
    <xf numFmtId="0" fontId="17" fillId="27" borderId="109" xfId="0" applyFont="1" applyFill="1" applyBorder="1" applyAlignment="1">
      <alignment horizontal="center"/>
    </xf>
    <xf numFmtId="0" fontId="17" fillId="28" borderId="110" xfId="0" applyFont="1" applyFill="1" applyBorder="1" applyAlignment="1">
      <alignment horizontal="center" vertical="center"/>
    </xf>
    <xf numFmtId="0" fontId="17" fillId="26" borderId="111" xfId="0" applyFont="1" applyFill="1" applyBorder="1" applyAlignment="1">
      <alignment horizontal="center"/>
    </xf>
    <xf numFmtId="0" fontId="17" fillId="27" borderId="112" xfId="0" applyFont="1" applyFill="1" applyBorder="1" applyAlignment="1">
      <alignment horizontal="center"/>
    </xf>
    <xf numFmtId="0" fontId="17" fillId="28" borderId="113" xfId="0" applyFont="1" applyFill="1" applyBorder="1" applyAlignment="1">
      <alignment horizontal="center" vertical="center"/>
    </xf>
    <xf numFmtId="164" fontId="23" fillId="17" borderId="36" xfId="0" applyNumberFormat="1" applyFont="1" applyFill="1" applyBorder="1"/>
    <xf numFmtId="0" fontId="6" fillId="17" borderId="36" xfId="0" applyFont="1" applyFill="1" applyBorder="1"/>
    <xf numFmtId="0" fontId="30" fillId="0" borderId="36" xfId="1"/>
    <xf numFmtId="0" fontId="25" fillId="0" borderId="36" xfId="1" applyFont="1"/>
    <xf numFmtId="9" fontId="6" fillId="0" borderId="36" xfId="1" applyNumberFormat="1" applyFont="1"/>
    <xf numFmtId="0" fontId="25" fillId="0" borderId="36" xfId="1" applyFont="1" applyAlignment="1">
      <alignment vertical="top" wrapText="1"/>
    </xf>
    <xf numFmtId="164" fontId="25" fillId="0" borderId="36" xfId="1" applyNumberFormat="1" applyFont="1"/>
    <xf numFmtId="0" fontId="26" fillId="0" borderId="36" xfId="1" applyFont="1"/>
    <xf numFmtId="165" fontId="26" fillId="22" borderId="44" xfId="1" applyNumberFormat="1" applyFont="1" applyFill="1" applyBorder="1"/>
    <xf numFmtId="165" fontId="26" fillId="22" borderId="53" xfId="1" applyNumberFormat="1" applyFont="1" applyFill="1" applyBorder="1"/>
    <xf numFmtId="9" fontId="28" fillId="22" borderId="70" xfId="1" applyNumberFormat="1" applyFont="1" applyFill="1" applyBorder="1" applyAlignment="1">
      <alignment horizontal="left"/>
    </xf>
    <xf numFmtId="9" fontId="28" fillId="22" borderId="69" xfId="1" applyNumberFormat="1" applyFont="1" applyFill="1" applyBorder="1" applyAlignment="1">
      <alignment horizontal="right"/>
    </xf>
    <xf numFmtId="9" fontId="28" fillId="22" borderId="68" xfId="1" applyNumberFormat="1" applyFont="1" applyFill="1" applyBorder="1" applyAlignment="1">
      <alignment horizontal="left"/>
    </xf>
    <xf numFmtId="0" fontId="28" fillId="22" borderId="67" xfId="1" applyFont="1" applyFill="1" applyBorder="1" applyAlignment="1">
      <alignment horizontal="right" vertical="center" wrapText="1"/>
    </xf>
    <xf numFmtId="164" fontId="26" fillId="22" borderId="65" xfId="1" applyNumberFormat="1" applyFont="1" applyFill="1" applyBorder="1"/>
    <xf numFmtId="164" fontId="26" fillId="22" borderId="64" xfId="1" applyNumberFormat="1" applyFont="1" applyFill="1" applyBorder="1"/>
    <xf numFmtId="9" fontId="28" fillId="22" borderId="63" xfId="1" applyNumberFormat="1" applyFont="1" applyFill="1" applyBorder="1" applyAlignment="1">
      <alignment horizontal="left" vertical="center"/>
    </xf>
    <xf numFmtId="0" fontId="28" fillId="22" borderId="62" xfId="1" applyFont="1" applyFill="1" applyBorder="1" applyAlignment="1">
      <alignment horizontal="right" vertical="center" wrapText="1"/>
    </xf>
    <xf numFmtId="164" fontId="26" fillId="22" borderId="39" xfId="1" applyNumberFormat="1" applyFont="1" applyFill="1" applyBorder="1"/>
    <xf numFmtId="164" fontId="26" fillId="22" borderId="49" xfId="1" applyNumberFormat="1" applyFont="1" applyFill="1" applyBorder="1"/>
    <xf numFmtId="9" fontId="28" fillId="22" borderId="60" xfId="1" applyNumberFormat="1" applyFont="1" applyFill="1" applyBorder="1" applyAlignment="1">
      <alignment horizontal="left" vertical="center"/>
    </xf>
    <xf numFmtId="0" fontId="28" fillId="22" borderId="59" xfId="1" applyFont="1" applyFill="1" applyBorder="1" applyAlignment="1">
      <alignment horizontal="right" vertical="center" wrapText="1"/>
    </xf>
    <xf numFmtId="164" fontId="26" fillId="21" borderId="56" xfId="1" applyNumberFormat="1" applyFont="1" applyFill="1" applyBorder="1"/>
    <xf numFmtId="9" fontId="28" fillId="14" borderId="61" xfId="1" applyNumberFormat="1" applyFont="1" applyFill="1" applyBorder="1" applyAlignment="1">
      <alignment horizontal="left" vertical="center" wrapText="1"/>
    </xf>
    <xf numFmtId="0" fontId="28" fillId="14" borderId="57" xfId="1" applyFont="1" applyFill="1" applyBorder="1" applyAlignment="1">
      <alignment horizontal="right" vertical="center" wrapText="1"/>
    </xf>
    <xf numFmtId="164" fontId="26" fillId="0" borderId="53" xfId="1" applyNumberFormat="1" applyFont="1" applyBorder="1"/>
    <xf numFmtId="9" fontId="28" fillId="14" borderId="60" xfId="1" applyNumberFormat="1" applyFont="1" applyFill="1" applyBorder="1" applyAlignment="1">
      <alignment horizontal="left" vertical="center" wrapText="1"/>
    </xf>
    <xf numFmtId="0" fontId="28" fillId="14" borderId="59" xfId="1" applyFont="1" applyFill="1" applyBorder="1" applyAlignment="1">
      <alignment horizontal="right" vertical="center" wrapText="1"/>
    </xf>
    <xf numFmtId="164" fontId="26" fillId="0" borderId="56" xfId="1" applyNumberFormat="1" applyFont="1" applyBorder="1"/>
    <xf numFmtId="164" fontId="26" fillId="21" borderId="49" xfId="1" applyNumberFormat="1" applyFont="1" applyFill="1" applyBorder="1"/>
    <xf numFmtId="164" fontId="26" fillId="0" borderId="49" xfId="1" applyNumberFormat="1" applyFont="1" applyBorder="1"/>
    <xf numFmtId="8" fontId="6" fillId="0" borderId="36" xfId="1" applyNumberFormat="1" applyFont="1"/>
    <xf numFmtId="8" fontId="25" fillId="0" borderId="36" xfId="1" applyNumberFormat="1" applyFont="1"/>
    <xf numFmtId="164" fontId="26" fillId="21" borderId="53" xfId="1" applyNumberFormat="1" applyFont="1" applyFill="1" applyBorder="1"/>
    <xf numFmtId="0" fontId="6" fillId="0" borderId="36" xfId="1" applyFont="1"/>
    <xf numFmtId="9" fontId="28" fillId="14" borderId="58" xfId="1" applyNumberFormat="1" applyFont="1" applyFill="1" applyBorder="1" applyAlignment="1">
      <alignment horizontal="left" vertical="center" wrapText="1"/>
    </xf>
    <xf numFmtId="0" fontId="26" fillId="0" borderId="36" xfId="1" applyFont="1" applyAlignment="1">
      <alignment vertical="top" wrapText="1"/>
    </xf>
    <xf numFmtId="0" fontId="7" fillId="14" borderId="45" xfId="1" applyFont="1" applyFill="1" applyBorder="1" applyAlignment="1">
      <alignment horizontal="center" vertical="center" wrapText="1"/>
    </xf>
    <xf numFmtId="0" fontId="26" fillId="0" borderId="54" xfId="1" applyFont="1" applyBorder="1"/>
    <xf numFmtId="0" fontId="6" fillId="0" borderId="49" xfId="1" applyFont="1" applyBorder="1"/>
    <xf numFmtId="0" fontId="24" fillId="19" borderId="51" xfId="1" applyFont="1" applyFill="1" applyBorder="1" applyAlignment="1">
      <alignment horizontal="center" vertical="center"/>
    </xf>
    <xf numFmtId="0" fontId="24" fillId="19" borderId="36" xfId="1" applyFont="1" applyFill="1" applyAlignment="1">
      <alignment horizontal="center" vertical="center"/>
    </xf>
    <xf numFmtId="0" fontId="6" fillId="0" borderId="52" xfId="1" applyFont="1" applyBorder="1"/>
    <xf numFmtId="9" fontId="23" fillId="17" borderId="35" xfId="0" applyNumberFormat="1" applyFont="1" applyFill="1" applyBorder="1" applyAlignment="1">
      <alignment vertical="center" wrapText="1"/>
    </xf>
    <xf numFmtId="9" fontId="23" fillId="17" borderId="36" xfId="0" applyNumberFormat="1" applyFont="1" applyFill="1" applyBorder="1" applyAlignment="1">
      <alignment vertical="center" wrapText="1"/>
    </xf>
    <xf numFmtId="9" fontId="23" fillId="18" borderId="50" xfId="0" applyNumberFormat="1" applyFont="1" applyFill="1" applyBorder="1" applyAlignment="1">
      <alignment vertical="center" wrapText="1"/>
    </xf>
    <xf numFmtId="9" fontId="23" fillId="18" borderId="52" xfId="0" applyNumberFormat="1" applyFont="1" applyFill="1" applyBorder="1" applyAlignment="1">
      <alignment vertical="center" wrapText="1"/>
    </xf>
    <xf numFmtId="9" fontId="23" fillId="17" borderId="52" xfId="0" applyNumberFormat="1" applyFont="1" applyFill="1" applyBorder="1" applyAlignment="1">
      <alignment vertical="center" wrapText="1"/>
    </xf>
    <xf numFmtId="49" fontId="22" fillId="16" borderId="118" xfId="0" applyNumberFormat="1" applyFont="1" applyFill="1" applyBorder="1" applyAlignment="1">
      <alignment horizontal="center" vertical="center" wrapText="1"/>
    </xf>
    <xf numFmtId="0" fontId="22" fillId="16" borderId="39" xfId="0" applyFont="1" applyFill="1" applyBorder="1" applyAlignment="1">
      <alignment horizontal="center" vertical="center" wrapText="1"/>
    </xf>
    <xf numFmtId="0" fontId="22" fillId="16" borderId="6" xfId="0" applyFont="1" applyFill="1" applyBorder="1" applyAlignment="1">
      <alignment horizontal="center" vertical="center" wrapText="1"/>
    </xf>
    <xf numFmtId="164" fontId="23" fillId="17" borderId="93" xfId="0" applyNumberFormat="1" applyFont="1" applyFill="1" applyBorder="1"/>
    <xf numFmtId="164" fontId="23" fillId="35" borderId="93" xfId="0" applyNumberFormat="1" applyFont="1" applyFill="1" applyBorder="1"/>
    <xf numFmtId="0" fontId="7" fillId="0" borderId="0" xfId="0" applyFont="1"/>
    <xf numFmtId="0" fontId="6" fillId="0" borderId="0" xfId="0" applyFont="1"/>
    <xf numFmtId="0" fontId="16" fillId="0" borderId="36" xfId="0" applyFont="1" applyBorder="1"/>
    <xf numFmtId="0" fontId="47" fillId="17" borderId="80" xfId="0" applyFont="1" applyFill="1" applyBorder="1"/>
    <xf numFmtId="9" fontId="48" fillId="17" borderId="119" xfId="0" applyNumberFormat="1" applyFont="1" applyFill="1" applyBorder="1" applyAlignment="1">
      <alignment vertical="center" wrapText="1"/>
    </xf>
    <xf numFmtId="164" fontId="48" fillId="17" borderId="119" xfId="0" applyNumberFormat="1" applyFont="1" applyFill="1" applyBorder="1"/>
    <xf numFmtId="164" fontId="48" fillId="17" borderId="120" xfId="0" applyNumberFormat="1" applyFont="1" applyFill="1" applyBorder="1"/>
    <xf numFmtId="164" fontId="48" fillId="17" borderId="81" xfId="0" applyNumberFormat="1" applyFont="1" applyFill="1" applyBorder="1"/>
    <xf numFmtId="0" fontId="47" fillId="17" borderId="121" xfId="0" applyFont="1" applyFill="1" applyBorder="1"/>
    <xf numFmtId="9" fontId="48" fillId="17" borderId="36" xfId="0" applyNumberFormat="1" applyFont="1" applyFill="1" applyBorder="1" applyAlignment="1">
      <alignment vertical="center" wrapText="1"/>
    </xf>
    <xf numFmtId="164" fontId="48" fillId="17" borderId="44" xfId="0" applyNumberFormat="1" applyFont="1" applyFill="1" applyBorder="1"/>
    <xf numFmtId="164" fontId="48" fillId="17" borderId="49" xfId="0" applyNumberFormat="1" applyFont="1" applyFill="1" applyBorder="1"/>
    <xf numFmtId="164" fontId="48" fillId="17" borderId="51" xfId="0" applyNumberFormat="1" applyFont="1" applyFill="1" applyBorder="1"/>
    <xf numFmtId="0" fontId="47" fillId="37" borderId="122" xfId="0" applyFont="1" applyFill="1" applyBorder="1"/>
    <xf numFmtId="9" fontId="48" fillId="37" borderId="56" xfId="0" applyNumberFormat="1" applyFont="1" applyFill="1" applyBorder="1" applyAlignment="1">
      <alignment vertical="center" wrapText="1"/>
    </xf>
    <xf numFmtId="164" fontId="48" fillId="37" borderId="56" xfId="0" applyNumberFormat="1" applyFont="1" applyFill="1" applyBorder="1"/>
    <xf numFmtId="164" fontId="48" fillId="37" borderId="45" xfId="0" applyNumberFormat="1" applyFont="1" applyFill="1" applyBorder="1"/>
    <xf numFmtId="164" fontId="48" fillId="37" borderId="50" xfId="0" applyNumberFormat="1" applyFont="1" applyFill="1" applyBorder="1"/>
    <xf numFmtId="0" fontId="47" fillId="37" borderId="121" xfId="0" applyFont="1" applyFill="1" applyBorder="1"/>
    <xf numFmtId="9" fontId="48" fillId="37" borderId="52" xfId="0" applyNumberFormat="1" applyFont="1" applyFill="1" applyBorder="1" applyAlignment="1">
      <alignment vertical="center" wrapText="1"/>
    </xf>
    <xf numFmtId="164" fontId="48" fillId="37" borderId="44" xfId="0" applyNumberFormat="1" applyFont="1" applyFill="1" applyBorder="1"/>
    <xf numFmtId="164" fontId="48" fillId="37" borderId="49" xfId="0" applyNumberFormat="1" applyFont="1" applyFill="1" applyBorder="1"/>
    <xf numFmtId="164" fontId="48" fillId="37" borderId="51" xfId="0" applyNumberFormat="1" applyFont="1" applyFill="1" applyBorder="1"/>
    <xf numFmtId="0" fontId="47" fillId="0" borderId="122" xfId="0" applyFont="1" applyBorder="1"/>
    <xf numFmtId="9" fontId="48" fillId="17" borderId="49" xfId="0" applyNumberFormat="1" applyFont="1" applyFill="1" applyBorder="1" applyAlignment="1">
      <alignment vertical="center" wrapText="1"/>
    </xf>
    <xf numFmtId="164" fontId="48" fillId="17" borderId="56" xfId="0" applyNumberFormat="1" applyFont="1" applyFill="1" applyBorder="1"/>
    <xf numFmtId="164" fontId="48" fillId="17" borderId="45" xfId="0" applyNumberFormat="1" applyFont="1" applyFill="1" applyBorder="1"/>
    <xf numFmtId="164" fontId="48" fillId="17" borderId="50" xfId="0" applyNumberFormat="1" applyFont="1" applyFill="1" applyBorder="1"/>
    <xf numFmtId="0" fontId="47" fillId="0" borderId="121" xfId="0" applyFont="1" applyBorder="1"/>
    <xf numFmtId="9" fontId="48" fillId="17" borderId="53" xfId="0" applyNumberFormat="1" applyFont="1" applyFill="1" applyBorder="1" applyAlignment="1">
      <alignment vertical="center" wrapText="1"/>
    </xf>
    <xf numFmtId="164" fontId="48" fillId="17" borderId="36" xfId="0" applyNumberFormat="1" applyFont="1" applyFill="1" applyBorder="1"/>
    <xf numFmtId="0" fontId="47" fillId="37" borderId="83" xfId="0" applyFont="1" applyFill="1" applyBorder="1"/>
    <xf numFmtId="9" fontId="48" fillId="37" borderId="36" xfId="0" applyNumberFormat="1" applyFont="1" applyFill="1" applyBorder="1" applyAlignment="1">
      <alignment vertical="center" wrapText="1"/>
    </xf>
    <xf numFmtId="164" fontId="48" fillId="37" borderId="39" xfId="0" applyNumberFormat="1" applyFont="1" applyFill="1" applyBorder="1"/>
    <xf numFmtId="164" fontId="48" fillId="37" borderId="59" xfId="0" applyNumberFormat="1" applyFont="1" applyFill="1" applyBorder="1"/>
    <xf numFmtId="0" fontId="47" fillId="0" borderId="125" xfId="0" applyFont="1" applyBorder="1"/>
    <xf numFmtId="9" fontId="48" fillId="17" borderId="114" xfId="0" applyNumberFormat="1" applyFont="1" applyFill="1" applyBorder="1" applyAlignment="1">
      <alignment vertical="center" wrapText="1"/>
    </xf>
    <xf numFmtId="164" fontId="48" fillId="17" borderId="93" xfId="0" applyNumberFormat="1" applyFont="1" applyFill="1" applyBorder="1"/>
    <xf numFmtId="164" fontId="48" fillId="17" borderId="115" xfId="0" applyNumberFormat="1" applyFont="1" applyFill="1" applyBorder="1"/>
    <xf numFmtId="164" fontId="48" fillId="17" borderId="137" xfId="0" applyNumberFormat="1" applyFont="1" applyFill="1" applyBorder="1"/>
    <xf numFmtId="0" fontId="47" fillId="0" borderId="85" xfId="0" applyFont="1" applyBorder="1"/>
    <xf numFmtId="9" fontId="48" fillId="17" borderId="86" xfId="0" applyNumberFormat="1" applyFont="1" applyFill="1" applyBorder="1" applyAlignment="1">
      <alignment vertical="center" wrapText="1"/>
    </xf>
    <xf numFmtId="49" fontId="50" fillId="16" borderId="118" xfId="0" applyNumberFormat="1" applyFont="1" applyFill="1" applyBorder="1" applyAlignment="1">
      <alignment horizontal="center" vertical="center" wrapText="1"/>
    </xf>
    <xf numFmtId="0" fontId="50" fillId="16" borderId="39" xfId="0" applyFont="1" applyFill="1" applyBorder="1" applyAlignment="1">
      <alignment horizontal="center" vertical="center" wrapText="1"/>
    </xf>
    <xf numFmtId="0" fontId="50" fillId="16" borderId="59" xfId="0" applyFont="1" applyFill="1" applyBorder="1" applyAlignment="1">
      <alignment horizontal="center" vertical="center" wrapText="1"/>
    </xf>
    <xf numFmtId="0" fontId="47" fillId="34" borderId="138" xfId="0" applyFont="1" applyFill="1" applyBorder="1" applyAlignment="1">
      <alignment horizontal="center" wrapText="1"/>
    </xf>
    <xf numFmtId="0" fontId="47" fillId="34" borderId="39" xfId="0" applyFont="1" applyFill="1" applyBorder="1" applyAlignment="1">
      <alignment horizontal="center"/>
    </xf>
    <xf numFmtId="0" fontId="47" fillId="34" borderId="124" xfId="0" applyFont="1" applyFill="1" applyBorder="1" applyAlignment="1">
      <alignment horizontal="center"/>
    </xf>
    <xf numFmtId="0" fontId="45" fillId="34" borderId="139" xfId="0" applyFont="1" applyFill="1" applyBorder="1" applyAlignment="1">
      <alignment horizontal="center"/>
    </xf>
    <xf numFmtId="0" fontId="45" fillId="34" borderId="53" xfId="0" applyFont="1" applyFill="1" applyBorder="1" applyAlignment="1">
      <alignment horizontal="center"/>
    </xf>
    <xf numFmtId="0" fontId="45" fillId="34" borderId="140"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left" vertical="top" wrapText="1"/>
    </xf>
    <xf numFmtId="0" fontId="6" fillId="13" borderId="36" xfId="0" applyFont="1" applyFill="1" applyBorder="1"/>
    <xf numFmtId="0" fontId="6" fillId="0" borderId="35" xfId="0" applyFont="1" applyBorder="1"/>
    <xf numFmtId="0" fontId="6" fillId="0" borderId="52" xfId="0" applyFont="1" applyBorder="1"/>
    <xf numFmtId="0" fontId="24" fillId="19" borderId="36" xfId="0" applyFont="1" applyFill="1" applyBorder="1" applyAlignment="1">
      <alignment horizontal="center" vertical="center"/>
    </xf>
    <xf numFmtId="164" fontId="26" fillId="21" borderId="56" xfId="0" applyNumberFormat="1" applyFont="1" applyFill="1" applyBorder="1"/>
    <xf numFmtId="164" fontId="26" fillId="21" borderId="53" xfId="0" applyNumberFormat="1" applyFont="1" applyFill="1" applyBorder="1"/>
    <xf numFmtId="164" fontId="26" fillId="21" borderId="49" xfId="0" applyNumberFormat="1" applyFont="1" applyFill="1" applyBorder="1"/>
    <xf numFmtId="164" fontId="26" fillId="0" borderId="56" xfId="0" applyNumberFormat="1" applyFont="1" applyBorder="1"/>
    <xf numFmtId="164" fontId="26" fillId="22" borderId="49" xfId="0" applyNumberFormat="1" applyFont="1" applyFill="1" applyBorder="1"/>
    <xf numFmtId="165" fontId="26" fillId="22" borderId="53" xfId="0" applyNumberFormat="1" applyFont="1" applyFill="1" applyBorder="1"/>
    <xf numFmtId="0" fontId="21" fillId="16" borderId="49" xfId="0" applyFont="1" applyFill="1" applyBorder="1" applyAlignment="1">
      <alignment horizontal="center" wrapText="1"/>
    </xf>
    <xf numFmtId="0" fontId="21" fillId="16" borderId="53" xfId="0" applyFont="1" applyFill="1" applyBorder="1" applyAlignment="1">
      <alignment horizontal="center"/>
    </xf>
    <xf numFmtId="0" fontId="21" fillId="17" borderId="35" xfId="0" applyFont="1" applyFill="1" applyBorder="1"/>
    <xf numFmtId="0" fontId="6" fillId="0" borderId="46" xfId="0" applyFont="1" applyBorder="1"/>
    <xf numFmtId="0" fontId="21" fillId="17" borderId="52" xfId="0" applyFont="1" applyFill="1" applyBorder="1"/>
    <xf numFmtId="0" fontId="21" fillId="18" borderId="50" xfId="0" applyFont="1" applyFill="1" applyBorder="1"/>
    <xf numFmtId="0" fontId="21" fillId="18" borderId="52" xfId="0" applyFont="1" applyFill="1" applyBorder="1"/>
    <xf numFmtId="0" fontId="21" fillId="0" borderId="50" xfId="0" applyFont="1" applyBorder="1"/>
    <xf numFmtId="0" fontId="21" fillId="0" borderId="52" xfId="0" applyFont="1" applyBorder="1"/>
    <xf numFmtId="0" fontId="7" fillId="15" borderId="43" xfId="0" applyFont="1" applyFill="1" applyBorder="1" applyAlignment="1">
      <alignment vertical="center" textRotation="90"/>
    </xf>
    <xf numFmtId="0" fontId="17" fillId="8" borderId="49" xfId="0" applyFont="1" applyFill="1" applyBorder="1" applyAlignment="1">
      <alignment horizontal="center"/>
    </xf>
    <xf numFmtId="0" fontId="17" fillId="8" borderId="43" xfId="0" applyFont="1" applyFill="1" applyBorder="1" applyAlignment="1">
      <alignment horizontal="center"/>
    </xf>
    <xf numFmtId="0" fontId="17" fillId="10" borderId="43" xfId="0" applyFont="1" applyFill="1" applyBorder="1" applyAlignment="1">
      <alignment horizontal="center" vertical="center"/>
    </xf>
    <xf numFmtId="9" fontId="17" fillId="11" borderId="35" xfId="0" applyNumberFormat="1" applyFont="1" applyFill="1" applyBorder="1" applyAlignment="1">
      <alignment horizontal="left"/>
    </xf>
    <xf numFmtId="9" fontId="17" fillId="11" borderId="32" xfId="0" applyNumberFormat="1" applyFont="1" applyFill="1" applyBorder="1" applyAlignment="1">
      <alignment horizontal="left"/>
    </xf>
    <xf numFmtId="9" fontId="17" fillId="11" borderId="21" xfId="0" applyNumberFormat="1" applyFont="1" applyFill="1" applyBorder="1" applyAlignment="1">
      <alignment horizontal="left"/>
    </xf>
    <xf numFmtId="0" fontId="7" fillId="17" borderId="36" xfId="0" applyFont="1" applyFill="1" applyBorder="1"/>
    <xf numFmtId="44" fontId="31" fillId="17" borderId="52" xfId="0" applyNumberFormat="1" applyFont="1" applyFill="1" applyBorder="1" applyProtection="1">
      <protection locked="0"/>
    </xf>
    <xf numFmtId="0" fontId="7" fillId="23" borderId="36" xfId="0" applyFont="1" applyFill="1" applyBorder="1"/>
    <xf numFmtId="0" fontId="42" fillId="24" borderId="36" xfId="0" applyFont="1" applyFill="1" applyBorder="1"/>
    <xf numFmtId="0" fontId="7" fillId="24" borderId="36" xfId="0" applyFont="1" applyFill="1" applyBorder="1"/>
    <xf numFmtId="9" fontId="6" fillId="17" borderId="52" xfId="0" applyNumberFormat="1" applyFont="1" applyFill="1" applyBorder="1"/>
    <xf numFmtId="9" fontId="6" fillId="23" borderId="36" xfId="0" applyNumberFormat="1" applyFont="1" applyFill="1" applyBorder="1"/>
    <xf numFmtId="44" fontId="6" fillId="17" borderId="52" xfId="0" applyNumberFormat="1" applyFont="1" applyFill="1" applyBorder="1"/>
    <xf numFmtId="10" fontId="6" fillId="23" borderId="36" xfId="0" applyNumberFormat="1" applyFont="1" applyFill="1" applyBorder="1"/>
    <xf numFmtId="0" fontId="2" fillId="0" borderId="0" xfId="0" applyFont="1" applyAlignment="1">
      <alignment horizontal="left"/>
    </xf>
    <xf numFmtId="0" fontId="0" fillId="0" borderId="0" xfId="0"/>
    <xf numFmtId="0" fontId="3" fillId="0" borderId="0" xfId="0" applyFont="1" applyAlignment="1">
      <alignment horizontal="left" vertical="top" wrapText="1"/>
    </xf>
    <xf numFmtId="0" fontId="4"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left"/>
    </xf>
    <xf numFmtId="0" fontId="7" fillId="0" borderId="0" xfId="0" applyFont="1"/>
    <xf numFmtId="0" fontId="6" fillId="0" borderId="0" xfId="0" applyFont="1"/>
    <xf numFmtId="0" fontId="9"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xf>
    <xf numFmtId="0" fontId="8" fillId="0" borderId="0" xfId="0" applyFont="1" applyAlignment="1">
      <alignment horizontal="left" vertical="top" wrapText="1"/>
    </xf>
    <xf numFmtId="0" fontId="7" fillId="0" borderId="0" xfId="0" applyFont="1" applyAlignment="1">
      <alignment horizontal="left"/>
    </xf>
    <xf numFmtId="10" fontId="48" fillId="17" borderId="141" xfId="0" applyNumberFormat="1" applyFont="1" applyFill="1" applyBorder="1" applyAlignment="1">
      <alignment horizontal="center" vertical="center"/>
    </xf>
    <xf numFmtId="0" fontId="49" fillId="0" borderId="142" xfId="0" applyFont="1" applyBorder="1"/>
    <xf numFmtId="10" fontId="48" fillId="17" borderId="45" xfId="0" applyNumberFormat="1" applyFont="1" applyFill="1" applyBorder="1" applyAlignment="1">
      <alignment horizontal="center" vertical="center"/>
    </xf>
    <xf numFmtId="0" fontId="49" fillId="0" borderId="144" xfId="0" applyFont="1" applyBorder="1"/>
    <xf numFmtId="10" fontId="48" fillId="35" borderId="141" xfId="0" applyNumberFormat="1" applyFont="1" applyFill="1" applyBorder="1" applyAlignment="1">
      <alignment horizontal="center" vertical="center"/>
    </xf>
    <xf numFmtId="0" fontId="49" fillId="36" borderId="139" xfId="0" applyFont="1" applyFill="1" applyBorder="1"/>
    <xf numFmtId="10" fontId="48" fillId="35" borderId="56" xfId="0" applyNumberFormat="1" applyFont="1" applyFill="1" applyBorder="1" applyAlignment="1">
      <alignment horizontal="center" vertical="center"/>
    </xf>
    <xf numFmtId="0" fontId="49" fillId="36" borderId="53" xfId="0" applyFont="1" applyFill="1" applyBorder="1"/>
    <xf numFmtId="0" fontId="49" fillId="0" borderId="139" xfId="0" applyFont="1" applyBorder="1"/>
    <xf numFmtId="10" fontId="48" fillId="17" borderId="56" xfId="0" applyNumberFormat="1" applyFont="1" applyFill="1" applyBorder="1" applyAlignment="1">
      <alignment horizontal="center" vertical="center"/>
    </xf>
    <xf numFmtId="0" fontId="49" fillId="0" borderId="53" xfId="0" applyFont="1" applyBorder="1"/>
    <xf numFmtId="10" fontId="48" fillId="17" borderId="123" xfId="0" applyNumberFormat="1" applyFont="1" applyFill="1" applyBorder="1" applyAlignment="1">
      <alignment horizontal="center" vertical="center"/>
    </xf>
    <xf numFmtId="0" fontId="49" fillId="0" borderId="87" xfId="0" applyFont="1" applyBorder="1"/>
    <xf numFmtId="0" fontId="50" fillId="15" borderId="116" xfId="0" applyFont="1" applyFill="1" applyBorder="1" applyAlignment="1">
      <alignment horizontal="center" vertical="center" textRotation="90"/>
    </xf>
    <xf numFmtId="0" fontId="50" fillId="15" borderId="117" xfId="0" applyFont="1" applyFill="1" applyBorder="1" applyAlignment="1">
      <alignment horizontal="center" vertical="center" textRotation="90"/>
    </xf>
    <xf numFmtId="164" fontId="51" fillId="17" borderId="126" xfId="0" applyNumberFormat="1" applyFont="1" applyFill="1" applyBorder="1" applyAlignment="1">
      <alignment horizontal="center"/>
    </xf>
    <xf numFmtId="164" fontId="46" fillId="17" borderId="86" xfId="0" applyNumberFormat="1" applyFont="1" applyFill="1" applyBorder="1" applyAlignment="1">
      <alignment horizontal="center"/>
    </xf>
    <xf numFmtId="0" fontId="47" fillId="16" borderId="100" xfId="0" applyFont="1" applyFill="1" applyBorder="1" applyAlignment="1">
      <alignment horizontal="center" wrapText="1"/>
    </xf>
    <xf numFmtId="0" fontId="47" fillId="16" borderId="101" xfId="0" applyFont="1" applyFill="1" applyBorder="1" applyAlignment="1">
      <alignment horizontal="center" wrapText="1"/>
    </xf>
    <xf numFmtId="0" fontId="47" fillId="16" borderId="102" xfId="0" applyFont="1" applyFill="1" applyBorder="1" applyAlignment="1">
      <alignment horizontal="center" wrapText="1"/>
    </xf>
    <xf numFmtId="0" fontId="47" fillId="16" borderId="100" xfId="0" applyFont="1" applyFill="1" applyBorder="1" applyAlignment="1">
      <alignment horizontal="center"/>
    </xf>
    <xf numFmtId="0" fontId="47" fillId="16" borderId="101" xfId="0" applyFont="1" applyFill="1" applyBorder="1" applyAlignment="1">
      <alignment horizontal="center"/>
    </xf>
    <xf numFmtId="0" fontId="47" fillId="16" borderId="102" xfId="0" applyFont="1" applyFill="1" applyBorder="1" applyAlignment="1">
      <alignment horizontal="center"/>
    </xf>
    <xf numFmtId="0" fontId="49" fillId="0" borderId="143" xfId="0" applyFont="1" applyBorder="1"/>
    <xf numFmtId="0" fontId="49" fillId="0" borderId="140" xfId="0" applyFont="1" applyBorder="1"/>
    <xf numFmtId="10" fontId="48" fillId="35" borderId="123" xfId="0" applyNumberFormat="1" applyFont="1" applyFill="1" applyBorder="1" applyAlignment="1">
      <alignment horizontal="center" vertical="center"/>
    </xf>
    <xf numFmtId="0" fontId="49" fillId="36" borderId="140" xfId="0" applyFont="1" applyFill="1" applyBorder="1"/>
    <xf numFmtId="0" fontId="50" fillId="14" borderId="80" xfId="0" applyFont="1" applyFill="1" applyBorder="1" applyAlignment="1">
      <alignment horizontal="center" wrapText="1"/>
    </xf>
    <xf numFmtId="0" fontId="49" fillId="0" borderId="81" xfId="0" applyFont="1" applyBorder="1"/>
    <xf numFmtId="0" fontId="49" fillId="0" borderId="82" xfId="0" applyFont="1" applyBorder="1"/>
    <xf numFmtId="0" fontId="49" fillId="0" borderId="83" xfId="0" applyFont="1" applyBorder="1"/>
    <xf numFmtId="0" fontId="49" fillId="0" borderId="36" xfId="0" applyFont="1" applyBorder="1"/>
    <xf numFmtId="0" fontId="49" fillId="0" borderId="84" xfId="0" applyFont="1" applyBorder="1"/>
    <xf numFmtId="0" fontId="50" fillId="15" borderId="35" xfId="0" applyFont="1" applyFill="1" applyBorder="1" applyAlignment="1">
      <alignment horizontal="center" wrapText="1"/>
    </xf>
    <xf numFmtId="0" fontId="49" fillId="0" borderId="35" xfId="0" applyFont="1" applyBorder="1"/>
    <xf numFmtId="0" fontId="49" fillId="0" borderId="10" xfId="0" applyFont="1" applyBorder="1"/>
    <xf numFmtId="0" fontId="49" fillId="0" borderId="46" xfId="0" applyFont="1" applyBorder="1"/>
    <xf numFmtId="0" fontId="20" fillId="14" borderId="85" xfId="0" applyFont="1" applyFill="1" applyBorder="1" applyAlignment="1">
      <alignment horizontal="right"/>
    </xf>
    <xf numFmtId="0" fontId="16" fillId="0" borderId="86" xfId="0" applyFont="1" applyBorder="1"/>
    <xf numFmtId="0" fontId="50" fillId="15" borderId="36" xfId="0" applyFont="1" applyFill="1" applyBorder="1" applyAlignment="1">
      <alignment horizontal="center"/>
    </xf>
    <xf numFmtId="0" fontId="50" fillId="15" borderId="12" xfId="0" applyFont="1" applyFill="1" applyBorder="1" applyAlignment="1">
      <alignment horizontal="center"/>
    </xf>
    <xf numFmtId="0" fontId="49" fillId="0" borderId="52" xfId="0" applyFont="1" applyBorder="1"/>
    <xf numFmtId="10" fontId="18" fillId="12" borderId="104" xfId="0" applyNumberFormat="1" applyFont="1" applyFill="1" applyBorder="1" applyAlignment="1">
      <alignment horizontal="center" vertical="center"/>
    </xf>
    <xf numFmtId="0" fontId="16" fillId="0" borderId="104" xfId="0" applyFont="1" applyBorder="1"/>
    <xf numFmtId="10" fontId="18" fillId="33" borderId="104" xfId="0" applyNumberFormat="1" applyFont="1" applyFill="1" applyBorder="1" applyAlignment="1">
      <alignment horizontal="center" vertical="center"/>
    </xf>
    <xf numFmtId="0" fontId="16" fillId="32" borderId="104" xfId="0" applyFont="1" applyFill="1" applyBorder="1"/>
    <xf numFmtId="0" fontId="16" fillId="0" borderId="107" xfId="0" applyFont="1" applyBorder="1"/>
    <xf numFmtId="10" fontId="18" fillId="12" borderId="102" xfId="0" applyNumberFormat="1" applyFont="1" applyFill="1" applyBorder="1" applyAlignment="1">
      <alignment horizontal="center" vertical="center"/>
    </xf>
    <xf numFmtId="0" fontId="18" fillId="11" borderId="28" xfId="0" applyFont="1" applyFill="1" applyBorder="1" applyAlignment="1">
      <alignment horizontal="center"/>
    </xf>
    <xf numFmtId="0" fontId="16" fillId="0" borderId="37" xfId="0" applyFont="1" applyBorder="1"/>
    <xf numFmtId="0" fontId="18" fillId="0" borderId="7" xfId="0" applyFont="1" applyBorder="1" applyAlignment="1">
      <alignment horizontal="center" wrapText="1"/>
    </xf>
    <xf numFmtId="0" fontId="16" fillId="0" borderId="35" xfId="0" applyFont="1" applyBorder="1"/>
    <xf numFmtId="0" fontId="16" fillId="0" borderId="36" xfId="0" applyFont="1" applyBorder="1"/>
    <xf numFmtId="0" fontId="16" fillId="0" borderId="28" xfId="0" applyFont="1" applyBorder="1"/>
    <xf numFmtId="0" fontId="17" fillId="29" borderId="95" xfId="0" applyFont="1" applyFill="1" applyBorder="1" applyAlignment="1">
      <alignment horizontal="center" vertical="center" wrapText="1"/>
    </xf>
    <xf numFmtId="0" fontId="17" fillId="29" borderId="96" xfId="0" applyFont="1" applyFill="1" applyBorder="1" applyAlignment="1">
      <alignment horizontal="center" vertical="center" wrapText="1"/>
    </xf>
    <xf numFmtId="0" fontId="17" fillId="29" borderId="97" xfId="0" applyFont="1" applyFill="1" applyBorder="1" applyAlignment="1">
      <alignment horizontal="center" vertical="center" wrapText="1"/>
    </xf>
    <xf numFmtId="10" fontId="18" fillId="12" borderId="93" xfId="0" applyNumberFormat="1" applyFont="1" applyFill="1" applyBorder="1" applyAlignment="1">
      <alignment horizontal="center" vertical="center"/>
    </xf>
    <xf numFmtId="0" fontId="16" fillId="0" borderId="93" xfId="0" applyFont="1" applyBorder="1"/>
    <xf numFmtId="10" fontId="18" fillId="12" borderId="103" xfId="0" applyNumberFormat="1" applyFont="1" applyFill="1" applyBorder="1" applyAlignment="1">
      <alignment horizontal="center" vertical="center"/>
    </xf>
    <xf numFmtId="0" fontId="16" fillId="0" borderId="103" xfId="0" applyFont="1" applyBorder="1"/>
    <xf numFmtId="10" fontId="18" fillId="12" borderId="133" xfId="0" applyNumberFormat="1" applyFont="1" applyFill="1" applyBorder="1" applyAlignment="1">
      <alignment horizontal="center" vertical="center"/>
    </xf>
    <xf numFmtId="0" fontId="16" fillId="0" borderId="133" xfId="0" applyFont="1" applyBorder="1"/>
    <xf numFmtId="10" fontId="18" fillId="12" borderId="94" xfId="0" applyNumberFormat="1" applyFont="1" applyFill="1" applyBorder="1" applyAlignment="1">
      <alignment horizontal="center" vertical="center"/>
    </xf>
    <xf numFmtId="0" fontId="16" fillId="0" borderId="94" xfId="0" applyFont="1" applyBorder="1"/>
    <xf numFmtId="10" fontId="18" fillId="32" borderId="93" xfId="0" applyNumberFormat="1" applyFont="1" applyFill="1" applyBorder="1" applyAlignment="1">
      <alignment horizontal="center" vertical="center"/>
    </xf>
    <xf numFmtId="0" fontId="16" fillId="32" borderId="93" xfId="0" applyFont="1" applyFill="1" applyBorder="1"/>
    <xf numFmtId="10" fontId="18" fillId="32" borderId="132" xfId="0" applyNumberFormat="1" applyFont="1" applyFill="1" applyBorder="1" applyAlignment="1">
      <alignment horizontal="center" vertical="center"/>
    </xf>
    <xf numFmtId="0" fontId="16" fillId="32" borderId="132" xfId="0" applyFont="1" applyFill="1" applyBorder="1"/>
    <xf numFmtId="10" fontId="18" fillId="32" borderId="103" xfId="0" applyNumberFormat="1" applyFont="1" applyFill="1" applyBorder="1" applyAlignment="1">
      <alignment horizontal="center" vertical="center"/>
    </xf>
    <xf numFmtId="0" fontId="16" fillId="32" borderId="103" xfId="0" applyFont="1" applyFill="1" applyBorder="1"/>
    <xf numFmtId="10" fontId="18" fillId="32" borderId="133" xfId="0" applyNumberFormat="1" applyFont="1" applyFill="1" applyBorder="1" applyAlignment="1">
      <alignment horizontal="center" vertical="center"/>
    </xf>
    <xf numFmtId="0" fontId="16" fillId="32" borderId="133" xfId="0" applyFont="1" applyFill="1" applyBorder="1"/>
    <xf numFmtId="10" fontId="18" fillId="33" borderId="94" xfId="0" applyNumberFormat="1" applyFont="1" applyFill="1" applyBorder="1" applyAlignment="1">
      <alignment horizontal="center" vertical="center"/>
    </xf>
    <xf numFmtId="0" fontId="16" fillId="32" borderId="94" xfId="0" applyFont="1" applyFill="1" applyBorder="1"/>
    <xf numFmtId="0" fontId="6" fillId="0" borderId="88" xfId="0" applyFont="1" applyBorder="1" applyAlignment="1">
      <alignment horizontal="center" vertical="top" wrapText="1"/>
    </xf>
    <xf numFmtId="0" fontId="6" fillId="0" borderId="89" xfId="0" applyFont="1" applyBorder="1" applyAlignment="1">
      <alignment horizontal="center" vertical="top" wrapText="1"/>
    </xf>
    <xf numFmtId="0" fontId="6" fillId="0" borderId="90" xfId="0" applyFont="1" applyBorder="1" applyAlignment="1">
      <alignment horizontal="center" vertical="top" wrapText="1"/>
    </xf>
    <xf numFmtId="0" fontId="6" fillId="0" borderId="36" xfId="0" applyFont="1" applyBorder="1" applyAlignment="1">
      <alignment horizontal="center" vertical="top" wrapText="1"/>
    </xf>
    <xf numFmtId="0" fontId="6" fillId="0" borderId="91" xfId="0" applyFont="1" applyBorder="1" applyAlignment="1">
      <alignment horizontal="center" vertical="top" wrapText="1"/>
    </xf>
    <xf numFmtId="0" fontId="6" fillId="0" borderId="92" xfId="0" applyFont="1" applyBorder="1" applyAlignment="1">
      <alignment horizontal="center" vertical="top" wrapText="1"/>
    </xf>
    <xf numFmtId="0" fontId="44" fillId="30" borderId="98" xfId="0" applyFont="1" applyFill="1" applyBorder="1" applyAlignment="1">
      <alignment horizontal="center" vertical="center" wrapText="1"/>
    </xf>
    <xf numFmtId="0" fontId="17" fillId="30" borderId="96" xfId="0" applyFont="1" applyFill="1" applyBorder="1" applyAlignment="1">
      <alignment horizontal="center" vertical="center" wrapText="1"/>
    </xf>
    <xf numFmtId="0" fontId="17" fillId="30" borderId="97" xfId="0" applyFont="1" applyFill="1" applyBorder="1" applyAlignment="1">
      <alignment horizontal="center" vertical="center" wrapText="1"/>
    </xf>
    <xf numFmtId="0" fontId="16" fillId="0" borderId="135" xfId="0" applyFont="1" applyBorder="1"/>
    <xf numFmtId="10" fontId="18" fillId="12" borderId="132" xfId="0" applyNumberFormat="1" applyFont="1" applyFill="1" applyBorder="1" applyAlignment="1">
      <alignment horizontal="center" vertical="center"/>
    </xf>
    <xf numFmtId="0" fontId="16" fillId="0" borderId="134" xfId="0" applyFont="1" applyBorder="1"/>
    <xf numFmtId="0" fontId="16" fillId="0" borderId="106" xfId="0" applyFont="1" applyBorder="1"/>
    <xf numFmtId="0" fontId="16" fillId="0" borderId="105" xfId="0" applyFont="1" applyBorder="1"/>
    <xf numFmtId="0" fontId="16" fillId="0" borderId="136" xfId="0" applyFont="1" applyBorder="1"/>
    <xf numFmtId="0" fontId="16" fillId="0" borderId="128" xfId="0" applyFont="1" applyBorder="1"/>
    <xf numFmtId="0" fontId="16" fillId="0" borderId="132" xfId="0" applyFont="1" applyBorder="1"/>
    <xf numFmtId="0" fontId="15" fillId="2" borderId="7"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7" fillId="3" borderId="80" xfId="0" applyFont="1" applyFill="1" applyBorder="1" applyAlignment="1">
      <alignment horizontal="center" vertical="center" wrapText="1"/>
    </xf>
    <xf numFmtId="0" fontId="16" fillId="0" borderId="82" xfId="0" applyFont="1" applyBorder="1"/>
    <xf numFmtId="0" fontId="16" fillId="0" borderId="85" xfId="0" applyFont="1" applyBorder="1"/>
    <xf numFmtId="10" fontId="18" fillId="12" borderId="130" xfId="0" applyNumberFormat="1" applyFont="1" applyFill="1" applyBorder="1" applyAlignment="1">
      <alignment horizontal="center" vertical="center"/>
    </xf>
    <xf numFmtId="10" fontId="18" fillId="12" borderId="129" xfId="0" applyNumberFormat="1" applyFont="1" applyFill="1" applyBorder="1" applyAlignment="1">
      <alignment horizontal="center" vertical="center"/>
    </xf>
    <xf numFmtId="10" fontId="18" fillId="12" borderId="101" xfId="0" applyNumberFormat="1" applyFont="1" applyFill="1" applyBorder="1" applyAlignment="1">
      <alignment horizontal="center" vertical="center"/>
    </xf>
    <xf numFmtId="10" fontId="18" fillId="12" borderId="100" xfId="0" applyNumberFormat="1" applyFont="1" applyFill="1" applyBorder="1" applyAlignment="1">
      <alignment horizontal="center" vertical="center"/>
    </xf>
    <xf numFmtId="10" fontId="18" fillId="12" borderId="131" xfId="0" applyNumberFormat="1" applyFont="1" applyFill="1" applyBorder="1" applyAlignment="1">
      <alignment horizontal="center" vertical="center"/>
    </xf>
    <xf numFmtId="10" fontId="18" fillId="12" borderId="127" xfId="0" applyNumberFormat="1" applyFont="1" applyFill="1" applyBorder="1" applyAlignment="1">
      <alignment horizontal="center" vertical="center"/>
    </xf>
    <xf numFmtId="0" fontId="17" fillId="31" borderId="98" xfId="0" applyFont="1" applyFill="1" applyBorder="1" applyAlignment="1">
      <alignment horizontal="center" vertical="center" wrapText="1"/>
    </xf>
    <xf numFmtId="0" fontId="17" fillId="31" borderId="96" xfId="0" applyFont="1" applyFill="1" applyBorder="1" applyAlignment="1">
      <alignment horizontal="center" vertical="center" wrapText="1"/>
    </xf>
    <xf numFmtId="0" fontId="17" fillId="31" borderId="99" xfId="0" applyFont="1" applyFill="1" applyBorder="1" applyAlignment="1">
      <alignment horizontal="center" vertical="center" wrapText="1"/>
    </xf>
    <xf numFmtId="0" fontId="24" fillId="19" borderId="50" xfId="0" applyFont="1" applyFill="1" applyBorder="1" applyAlignment="1">
      <alignment horizontal="center" vertical="center"/>
    </xf>
    <xf numFmtId="0" fontId="16" fillId="0" borderId="50" xfId="0" applyFont="1" applyBorder="1"/>
    <xf numFmtId="0" fontId="16" fillId="0" borderId="56" xfId="0" applyFont="1" applyBorder="1"/>
    <xf numFmtId="0" fontId="16" fillId="0" borderId="52" xfId="0" applyFont="1" applyBorder="1"/>
    <xf numFmtId="0" fontId="16" fillId="0" borderId="53" xfId="0" applyFont="1" applyBorder="1"/>
    <xf numFmtId="0" fontId="27" fillId="20" borderId="55" xfId="0" applyFont="1" applyFill="1" applyBorder="1" applyAlignment="1">
      <alignment horizontal="center"/>
    </xf>
    <xf numFmtId="0" fontId="16" fillId="0" borderId="78" xfId="0" applyFont="1" applyBorder="1"/>
    <xf numFmtId="0" fontId="16" fillId="0" borderId="54" xfId="0" applyFont="1" applyBorder="1"/>
    <xf numFmtId="0" fontId="27" fillId="20" borderId="57" xfId="0" applyFont="1" applyFill="1" applyBorder="1" applyAlignment="1">
      <alignment horizontal="center" vertical="center" wrapText="1"/>
    </xf>
    <xf numFmtId="0" fontId="29" fillId="0" borderId="29" xfId="0" applyFont="1" applyBorder="1" applyAlignment="1">
      <alignment horizontal="left" vertical="top" wrapText="1"/>
    </xf>
    <xf numFmtId="0" fontId="16" fillId="0" borderId="66"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75" xfId="0" applyFont="1" applyBorder="1"/>
    <xf numFmtId="0" fontId="16" fillId="0" borderId="34" xfId="0" applyFont="1" applyBorder="1"/>
    <xf numFmtId="0" fontId="25" fillId="0" borderId="71" xfId="0" applyFont="1" applyBorder="1" applyAlignment="1">
      <alignment horizontal="left" vertical="top" wrapText="1"/>
    </xf>
    <xf numFmtId="0" fontId="16" fillId="0" borderId="72" xfId="0" applyFont="1" applyBorder="1"/>
    <xf numFmtId="0" fontId="16" fillId="0" borderId="73" xfId="0" applyFont="1" applyBorder="1"/>
    <xf numFmtId="0" fontId="16" fillId="0" borderId="74" xfId="0" applyFont="1" applyBorder="1"/>
    <xf numFmtId="0" fontId="16" fillId="0" borderId="76" xfId="0" applyFont="1" applyBorder="1"/>
    <xf numFmtId="0" fontId="16" fillId="0" borderId="77" xfId="0" applyFont="1" applyBorder="1"/>
    <xf numFmtId="10" fontId="23" fillId="17" borderId="56" xfId="0" applyNumberFormat="1" applyFont="1" applyFill="1" applyBorder="1" applyAlignment="1">
      <alignment horizontal="center" vertical="center"/>
    </xf>
    <xf numFmtId="10" fontId="23" fillId="18" borderId="56" xfId="0" applyNumberFormat="1" applyFont="1" applyFill="1" applyBorder="1" applyAlignment="1">
      <alignment horizontal="center" vertical="center"/>
    </xf>
    <xf numFmtId="10" fontId="23" fillId="37" borderId="56" xfId="0" applyNumberFormat="1" applyFont="1" applyFill="1" applyBorder="1" applyAlignment="1">
      <alignment horizontal="center" vertical="center"/>
    </xf>
    <xf numFmtId="0" fontId="16" fillId="36" borderId="53" xfId="0" applyFont="1" applyFill="1" applyBorder="1"/>
    <xf numFmtId="0" fontId="19" fillId="14" borderId="7" xfId="0" applyFont="1" applyFill="1" applyBorder="1" applyAlignment="1">
      <alignment horizontal="center" wrapText="1"/>
    </xf>
    <xf numFmtId="0" fontId="16" fillId="0" borderId="10" xfId="0" applyFont="1" applyBorder="1"/>
    <xf numFmtId="0" fontId="16" fillId="0" borderId="22" xfId="0" applyFont="1" applyBorder="1"/>
    <xf numFmtId="0" fontId="16" fillId="0" borderId="46" xfId="0" applyFont="1" applyBorder="1"/>
    <xf numFmtId="0" fontId="20" fillId="15" borderId="35" xfId="0" applyFont="1" applyFill="1" applyBorder="1" applyAlignment="1">
      <alignment horizontal="center" wrapText="1"/>
    </xf>
    <xf numFmtId="0" fontId="16" fillId="0" borderId="38" xfId="0" applyFont="1" applyBorder="1"/>
    <xf numFmtId="0" fontId="20" fillId="14" borderId="28" xfId="0" applyFont="1" applyFill="1" applyBorder="1" applyAlignment="1">
      <alignment horizontal="right"/>
    </xf>
    <xf numFmtId="0" fontId="20" fillId="15" borderId="11" xfId="0" applyFont="1" applyFill="1" applyBorder="1" applyAlignment="1">
      <alignment horizontal="center" vertical="center" textRotation="90"/>
    </xf>
    <xf numFmtId="0" fontId="16" fillId="0" borderId="43" xfId="0" applyFont="1" applyBorder="1"/>
    <xf numFmtId="0" fontId="16" fillId="0" borderId="47" xfId="0" applyFont="1" applyBorder="1"/>
    <xf numFmtId="0" fontId="20" fillId="15" borderId="35" xfId="0" applyFont="1" applyFill="1" applyBorder="1" applyAlignment="1">
      <alignment horizontal="center"/>
    </xf>
    <xf numFmtId="0" fontId="20" fillId="15" borderId="40" xfId="0" applyFont="1" applyFill="1" applyBorder="1" applyAlignment="1">
      <alignment horizontal="center"/>
    </xf>
    <xf numFmtId="0" fontId="16" fillId="0" borderId="41" xfId="0" applyFont="1" applyBorder="1"/>
    <xf numFmtId="0" fontId="16" fillId="0" borderId="42" xfId="0" applyFont="1" applyBorder="1"/>
    <xf numFmtId="10" fontId="18" fillId="12" borderId="43" xfId="0" applyNumberFormat="1" applyFont="1" applyFill="1" applyBorder="1" applyAlignment="1">
      <alignment horizontal="center" vertical="center"/>
    </xf>
    <xf numFmtId="10" fontId="18" fillId="12" borderId="18" xfId="0" applyNumberFormat="1" applyFont="1" applyFill="1" applyBorder="1" applyAlignment="1">
      <alignment horizontal="center" vertical="center"/>
    </xf>
    <xf numFmtId="10" fontId="18" fillId="0" borderId="18" xfId="0" applyNumberFormat="1" applyFont="1" applyBorder="1" applyAlignment="1">
      <alignment horizontal="center" vertical="center"/>
    </xf>
    <xf numFmtId="0" fontId="16" fillId="0" borderId="15" xfId="0" applyFont="1" applyBorder="1"/>
    <xf numFmtId="10" fontId="18" fillId="0" borderId="20" xfId="0" applyNumberFormat="1" applyFont="1" applyBorder="1" applyAlignment="1">
      <alignment horizontal="center" vertical="center"/>
    </xf>
    <xf numFmtId="0" fontId="16" fillId="0" borderId="19" xfId="0" applyFont="1" applyBorder="1"/>
    <xf numFmtId="10" fontId="18" fillId="12" borderId="20" xfId="0" applyNumberFormat="1" applyFont="1" applyFill="1" applyBorder="1" applyAlignment="1">
      <alignment horizontal="center" vertical="center"/>
    </xf>
    <xf numFmtId="10" fontId="18" fillId="12" borderId="17" xfId="0" applyNumberFormat="1" applyFont="1" applyFill="1" applyBorder="1" applyAlignment="1">
      <alignment horizontal="center" vertical="center"/>
    </xf>
    <xf numFmtId="0" fontId="16" fillId="0" borderId="14" xfId="0" applyFont="1" applyBorder="1"/>
    <xf numFmtId="10" fontId="18" fillId="0" borderId="17" xfId="0" applyNumberFormat="1" applyFont="1" applyBorder="1" applyAlignment="1">
      <alignment horizontal="center" vertical="center"/>
    </xf>
    <xf numFmtId="0" fontId="16" fillId="0" borderId="26" xfId="0" applyFont="1" applyBorder="1"/>
    <xf numFmtId="0" fontId="16" fillId="0" borderId="27" xfId="0" applyFont="1" applyBorder="1"/>
    <xf numFmtId="0" fontId="6" fillId="0" borderId="29" xfId="0" applyFont="1" applyBorder="1" applyAlignment="1">
      <alignment horizontal="left" vertical="top" wrapText="1"/>
    </xf>
    <xf numFmtId="10" fontId="18" fillId="12" borderId="11" xfId="0" applyNumberFormat="1" applyFont="1" applyFill="1" applyBorder="1" applyAlignment="1">
      <alignment horizontal="center" vertical="center"/>
    </xf>
    <xf numFmtId="10" fontId="18" fillId="12" borderId="21" xfId="0" applyNumberFormat="1" applyFont="1" applyFill="1" applyBorder="1" applyAlignment="1">
      <alignment horizontal="center" vertical="center"/>
    </xf>
    <xf numFmtId="0" fontId="16" fillId="0" borderId="24" xfId="0" applyFont="1" applyBorder="1"/>
    <xf numFmtId="0" fontId="17" fillId="3" borderId="7"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0" borderId="2" xfId="0" applyFont="1" applyBorder="1"/>
    <xf numFmtId="10" fontId="18" fillId="12" borderId="9" xfId="0" applyNumberFormat="1" applyFont="1" applyFill="1" applyBorder="1" applyAlignment="1">
      <alignment horizontal="center" vertical="center"/>
    </xf>
    <xf numFmtId="10" fontId="18" fillId="12" borderId="10" xfId="0" applyNumberFormat="1" applyFont="1" applyFill="1" applyBorder="1" applyAlignment="1">
      <alignment horizontal="center" vertical="center"/>
    </xf>
    <xf numFmtId="10" fontId="18" fillId="12" borderId="8" xfId="0" applyNumberFormat="1" applyFont="1" applyFill="1" applyBorder="1" applyAlignment="1">
      <alignment horizontal="center" vertical="center"/>
    </xf>
    <xf numFmtId="0" fontId="16" fillId="0" borderId="13" xfId="0" applyFont="1" applyBorder="1"/>
    <xf numFmtId="10" fontId="18" fillId="0" borderId="50" xfId="0" applyNumberFormat="1" applyFont="1" applyBorder="1" applyAlignment="1">
      <alignment horizontal="center" vertical="center"/>
    </xf>
    <xf numFmtId="10" fontId="18" fillId="0" borderId="23" xfId="0" applyNumberFormat="1" applyFont="1" applyBorder="1" applyAlignment="1">
      <alignment horizontal="center" vertical="center"/>
    </xf>
    <xf numFmtId="0" fontId="16" fillId="0" borderId="25" xfId="0" applyFont="1" applyBorder="1"/>
    <xf numFmtId="0" fontId="24" fillId="19" borderId="50" xfId="1" applyFont="1" applyFill="1" applyBorder="1" applyAlignment="1">
      <alignment horizontal="center" vertical="center"/>
    </xf>
    <xf numFmtId="0" fontId="16" fillId="0" borderId="50" xfId="1" applyFont="1" applyBorder="1"/>
    <xf numFmtId="0" fontId="16" fillId="0" borderId="56" xfId="1" applyFont="1" applyBorder="1"/>
    <xf numFmtId="0" fontId="16" fillId="0" borderId="52" xfId="1" applyFont="1" applyBorder="1"/>
    <xf numFmtId="0" fontId="16" fillId="0" borderId="53" xfId="1" applyFont="1" applyBorder="1"/>
    <xf numFmtId="0" fontId="27" fillId="20" borderId="55" xfId="1" applyFont="1" applyFill="1" applyBorder="1" applyAlignment="1">
      <alignment horizontal="center"/>
    </xf>
    <xf numFmtId="0" fontId="16" fillId="0" borderId="78" xfId="1" applyFont="1" applyBorder="1"/>
    <xf numFmtId="0" fontId="16" fillId="0" borderId="54" xfId="1" applyFont="1" applyBorder="1"/>
    <xf numFmtId="0" fontId="27" fillId="20" borderId="57" xfId="1" applyFont="1" applyFill="1" applyBorder="1" applyAlignment="1">
      <alignment horizontal="center" vertical="center" wrapText="1"/>
    </xf>
    <xf numFmtId="0" fontId="29" fillId="0" borderId="29" xfId="1" applyFont="1" applyBorder="1" applyAlignment="1">
      <alignment horizontal="left" vertical="top" wrapText="1"/>
    </xf>
    <xf numFmtId="0" fontId="16" fillId="0" borderId="66" xfId="1" applyFont="1" applyBorder="1"/>
    <xf numFmtId="0" fontId="16" fillId="0" borderId="30" xfId="1" applyFont="1" applyBorder="1"/>
    <xf numFmtId="0" fontId="16" fillId="0" borderId="31" xfId="1" applyFont="1" applyBorder="1"/>
    <xf numFmtId="0" fontId="30" fillId="0" borderId="36" xfId="1"/>
    <xf numFmtId="0" fontId="16" fillId="0" borderId="32" xfId="1" applyFont="1" applyBorder="1"/>
    <xf numFmtId="0" fontId="16" fillId="0" borderId="33" xfId="1" applyFont="1" applyBorder="1"/>
    <xf numFmtId="0" fontId="16" fillId="0" borderId="75" xfId="1" applyFont="1" applyBorder="1"/>
    <xf numFmtId="0" fontId="16" fillId="0" borderId="34" xfId="1" applyFont="1" applyBorder="1"/>
    <xf numFmtId="0" fontId="25" fillId="0" borderId="71" xfId="1" applyFont="1" applyBorder="1" applyAlignment="1">
      <alignment horizontal="left" vertical="top" wrapText="1"/>
    </xf>
    <xf numFmtId="0" fontId="16" fillId="0" borderId="72" xfId="1" applyFont="1" applyBorder="1"/>
    <xf numFmtId="0" fontId="16" fillId="0" borderId="73" xfId="1" applyFont="1" applyBorder="1"/>
    <xf numFmtId="0" fontId="16" fillId="0" borderId="74" xfId="1" applyFont="1" applyBorder="1"/>
    <xf numFmtId="0" fontId="16" fillId="0" borderId="76" xfId="1" applyFont="1" applyBorder="1"/>
    <xf numFmtId="0" fontId="16" fillId="0" borderId="77" xfId="1" applyFont="1" applyBorder="1"/>
    <xf numFmtId="0" fontId="6" fillId="38" borderId="36" xfId="0" applyFont="1" applyFill="1" applyBorder="1"/>
  </cellXfs>
  <cellStyles count="2">
    <cellStyle name="Normal" xfId="0" builtinId="0"/>
    <cellStyle name="Normal 2" xfId="1" xr:uid="{A5DC5DC9-5383-4224-AED8-117A93E6758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598"/>
  </sheetPr>
  <dimension ref="A1:U1000"/>
  <sheetViews>
    <sheetView workbookViewId="0">
      <selection activeCell="B52" sqref="B52"/>
    </sheetView>
  </sheetViews>
  <sheetFormatPr defaultColWidth="14.42578125" defaultRowHeight="15" customHeight="1" x14ac:dyDescent="0.25"/>
  <cols>
    <col min="1" max="26" width="8.7109375" customWidth="1"/>
  </cols>
  <sheetData>
    <row r="1" spans="1:21" ht="14.25" customHeight="1" x14ac:dyDescent="0.3">
      <c r="A1" s="223" t="s">
        <v>0</v>
      </c>
      <c r="B1" s="224"/>
      <c r="C1" s="224"/>
      <c r="D1" s="224"/>
    </row>
    <row r="2" spans="1:21" ht="14.25" customHeight="1" x14ac:dyDescent="0.25">
      <c r="A2" s="225" t="s">
        <v>1</v>
      </c>
      <c r="B2" s="224"/>
      <c r="C2" s="224"/>
      <c r="D2" s="224"/>
      <c r="E2" s="224"/>
      <c r="F2" s="224"/>
      <c r="G2" s="224"/>
      <c r="H2" s="224"/>
      <c r="I2" s="224"/>
      <c r="J2" s="224"/>
      <c r="K2" s="224"/>
      <c r="L2" s="224"/>
      <c r="M2" s="224"/>
      <c r="N2" s="224"/>
      <c r="O2" s="224"/>
      <c r="P2" s="224"/>
      <c r="Q2" s="224"/>
      <c r="R2" s="224"/>
      <c r="S2" s="224"/>
      <c r="T2" s="224"/>
      <c r="U2" s="224"/>
    </row>
    <row r="3" spans="1:21" ht="14.25" customHeight="1" x14ac:dyDescent="0.25">
      <c r="A3" s="224"/>
      <c r="B3" s="224"/>
      <c r="C3" s="224"/>
      <c r="D3" s="224"/>
      <c r="E3" s="224"/>
      <c r="F3" s="224"/>
      <c r="G3" s="224"/>
      <c r="H3" s="224"/>
      <c r="I3" s="224"/>
      <c r="J3" s="224"/>
      <c r="K3" s="224"/>
      <c r="L3" s="224"/>
      <c r="M3" s="224"/>
      <c r="N3" s="224"/>
      <c r="O3" s="224"/>
      <c r="P3" s="224"/>
      <c r="Q3" s="224"/>
      <c r="R3" s="224"/>
      <c r="S3" s="224"/>
      <c r="T3" s="224"/>
      <c r="U3" s="224"/>
    </row>
    <row r="4" spans="1:21" ht="21" customHeight="1" x14ac:dyDescent="0.25">
      <c r="A4" s="224"/>
      <c r="B4" s="224"/>
      <c r="C4" s="224"/>
      <c r="D4" s="224"/>
      <c r="E4" s="224"/>
      <c r="F4" s="224"/>
      <c r="G4" s="224"/>
      <c r="H4" s="224"/>
      <c r="I4" s="224"/>
      <c r="J4" s="224"/>
      <c r="K4" s="224"/>
      <c r="L4" s="224"/>
      <c r="M4" s="224"/>
      <c r="N4" s="224"/>
      <c r="O4" s="224"/>
      <c r="P4" s="224"/>
      <c r="Q4" s="224"/>
      <c r="R4" s="224"/>
      <c r="S4" s="224"/>
      <c r="T4" s="224"/>
      <c r="U4" s="224"/>
    </row>
    <row r="5" spans="1:21" ht="14.25" customHeight="1" x14ac:dyDescent="0.25"/>
    <row r="6" spans="1:21" ht="14.25" customHeight="1" x14ac:dyDescent="0.3">
      <c r="A6" s="226" t="s">
        <v>2</v>
      </c>
      <c r="B6" s="224"/>
      <c r="C6" s="224"/>
      <c r="D6" s="224"/>
    </row>
    <row r="7" spans="1:21" ht="29.25" customHeight="1" x14ac:dyDescent="0.25">
      <c r="B7" s="1">
        <v>1</v>
      </c>
      <c r="C7" s="227" t="s">
        <v>3</v>
      </c>
      <c r="D7" s="224"/>
      <c r="E7" s="224"/>
      <c r="F7" s="224"/>
      <c r="G7" s="224"/>
      <c r="H7" s="224"/>
      <c r="I7" s="224"/>
      <c r="J7" s="224"/>
      <c r="K7" s="224"/>
      <c r="L7" s="224"/>
      <c r="M7" s="224"/>
      <c r="N7" s="224"/>
      <c r="O7" s="224"/>
      <c r="P7" s="224"/>
      <c r="Q7" s="224"/>
      <c r="R7" s="224"/>
      <c r="S7" s="224"/>
      <c r="T7" s="224"/>
      <c r="U7" s="224"/>
    </row>
    <row r="8" spans="1:21" ht="14.25" customHeight="1" x14ac:dyDescent="0.25">
      <c r="B8" s="1"/>
      <c r="D8" s="228" t="s">
        <v>4</v>
      </c>
      <c r="E8" s="224"/>
      <c r="F8" s="224"/>
      <c r="G8" s="224"/>
      <c r="H8" s="224"/>
      <c r="I8" s="224"/>
      <c r="J8" s="224"/>
      <c r="K8" s="224"/>
      <c r="L8" s="224"/>
      <c r="M8" s="224"/>
      <c r="N8" s="224"/>
      <c r="O8" s="224"/>
      <c r="P8" s="224"/>
      <c r="Q8" s="224"/>
      <c r="R8" s="224"/>
      <c r="S8" s="224"/>
      <c r="T8" s="224"/>
      <c r="U8" s="224"/>
    </row>
    <row r="9" spans="1:21" ht="14.25" customHeight="1" x14ac:dyDescent="0.25">
      <c r="B9" s="1"/>
      <c r="D9" s="136"/>
    </row>
    <row r="10" spans="1:21" ht="14.25" customHeight="1" x14ac:dyDescent="0.25">
      <c r="B10" s="1">
        <v>2</v>
      </c>
      <c r="C10" s="228" t="s">
        <v>5</v>
      </c>
      <c r="D10" s="224"/>
      <c r="E10" s="224"/>
      <c r="F10" s="224"/>
      <c r="G10" s="224"/>
      <c r="H10" s="224"/>
      <c r="I10" s="224"/>
      <c r="J10" s="224"/>
      <c r="K10" s="224"/>
      <c r="L10" s="224"/>
      <c r="M10" s="224"/>
      <c r="N10" s="224"/>
      <c r="O10" s="224"/>
      <c r="P10" s="224"/>
      <c r="Q10" s="224"/>
      <c r="R10" s="224"/>
      <c r="S10" s="224"/>
      <c r="T10" s="224"/>
      <c r="U10" s="224"/>
    </row>
    <row r="11" spans="1:21" ht="31.5" customHeight="1" x14ac:dyDescent="0.25">
      <c r="B11" s="1"/>
      <c r="D11" s="227" t="s">
        <v>6</v>
      </c>
      <c r="E11" s="224"/>
      <c r="F11" s="224"/>
      <c r="G11" s="224"/>
      <c r="H11" s="224"/>
      <c r="I11" s="224"/>
      <c r="J11" s="224"/>
      <c r="K11" s="224"/>
      <c r="L11" s="224"/>
      <c r="M11" s="224"/>
      <c r="N11" s="224"/>
      <c r="O11" s="224"/>
      <c r="P11" s="224"/>
      <c r="Q11" s="224"/>
      <c r="R11" s="224"/>
      <c r="S11" s="224"/>
      <c r="T11" s="224"/>
      <c r="U11" s="224"/>
    </row>
    <row r="12" spans="1:21" ht="14.25" customHeight="1" x14ac:dyDescent="0.25">
      <c r="B12" s="1"/>
    </row>
    <row r="13" spans="1:21" ht="14.25" customHeight="1" x14ac:dyDescent="0.25">
      <c r="B13" s="1"/>
      <c r="C13" s="136"/>
      <c r="D13" s="229" t="s">
        <v>7</v>
      </c>
      <c r="E13" s="224"/>
      <c r="F13" s="224"/>
      <c r="G13" s="224"/>
      <c r="H13" s="224"/>
      <c r="I13" s="224"/>
      <c r="J13" s="224"/>
      <c r="K13" s="224"/>
      <c r="L13" s="224"/>
      <c r="M13" s="224"/>
      <c r="N13" s="224"/>
      <c r="O13" s="224"/>
      <c r="P13" s="224"/>
      <c r="Q13" s="224"/>
      <c r="R13" s="224"/>
      <c r="S13" s="224"/>
      <c r="T13" s="224"/>
      <c r="U13" s="224"/>
    </row>
    <row r="14" spans="1:21" ht="14.25" customHeight="1" x14ac:dyDescent="0.25">
      <c r="B14" s="1"/>
      <c r="D14" s="230" t="s">
        <v>8</v>
      </c>
      <c r="E14" s="224"/>
      <c r="F14" s="224"/>
      <c r="G14" s="224"/>
      <c r="H14" s="224"/>
      <c r="I14" s="224"/>
      <c r="J14" s="224"/>
      <c r="K14" s="224"/>
      <c r="L14" s="224"/>
      <c r="M14" s="224"/>
      <c r="N14" s="224"/>
      <c r="O14" s="224"/>
      <c r="P14" s="224"/>
      <c r="Q14" s="224"/>
      <c r="R14" s="224"/>
      <c r="S14" s="224"/>
      <c r="T14" s="224"/>
      <c r="U14" s="224"/>
    </row>
    <row r="15" spans="1:21" ht="14.25" customHeight="1" x14ac:dyDescent="0.25">
      <c r="B15" s="1"/>
      <c r="E15" s="2" t="s">
        <v>9</v>
      </c>
      <c r="G15" s="136" t="s">
        <v>10</v>
      </c>
    </row>
    <row r="16" spans="1:21" ht="14.25" customHeight="1" x14ac:dyDescent="0.25">
      <c r="B16" s="1"/>
      <c r="G16" s="3" t="s">
        <v>11</v>
      </c>
      <c r="M16" s="4" t="s">
        <v>12</v>
      </c>
    </row>
    <row r="17" spans="2:21" ht="29.25" customHeight="1" x14ac:dyDescent="0.25">
      <c r="B17" s="1"/>
      <c r="F17" s="231" t="s">
        <v>13</v>
      </c>
      <c r="G17" s="224"/>
      <c r="H17" s="224"/>
      <c r="I17" s="224"/>
      <c r="J17" s="5"/>
      <c r="L17" s="231" t="s">
        <v>14</v>
      </c>
      <c r="M17" s="224"/>
      <c r="N17" s="224"/>
      <c r="O17" s="224"/>
      <c r="P17" s="224"/>
      <c r="Q17" s="224"/>
      <c r="R17" s="224"/>
      <c r="S17" s="224"/>
      <c r="T17" s="5"/>
    </row>
    <row r="18" spans="2:21" ht="14.25" customHeight="1" x14ac:dyDescent="0.25">
      <c r="B18" s="1"/>
    </row>
    <row r="19" spans="2:21" ht="14.25" customHeight="1" x14ac:dyDescent="0.25">
      <c r="B19" s="1"/>
      <c r="F19" s="228" t="s">
        <v>15</v>
      </c>
      <c r="G19" s="224"/>
      <c r="H19" s="224"/>
      <c r="I19" s="224"/>
      <c r="J19" s="224"/>
      <c r="K19" s="224"/>
      <c r="L19" s="224"/>
      <c r="M19" s="224"/>
      <c r="N19" s="224"/>
      <c r="O19" s="224"/>
      <c r="P19" s="224"/>
      <c r="Q19" s="224"/>
      <c r="R19" s="224"/>
      <c r="S19" s="224"/>
      <c r="T19" s="224"/>
      <c r="U19" s="224"/>
    </row>
    <row r="20" spans="2:21" ht="14.25" customHeight="1" x14ac:dyDescent="0.25">
      <c r="B20" s="1"/>
      <c r="G20" s="136" t="s">
        <v>16</v>
      </c>
    </row>
    <row r="21" spans="2:21" ht="14.25" customHeight="1" x14ac:dyDescent="0.25">
      <c r="B21" s="1"/>
      <c r="G21" s="136" t="s">
        <v>17</v>
      </c>
    </row>
    <row r="22" spans="2:21" ht="14.25" customHeight="1" x14ac:dyDescent="0.25">
      <c r="B22" s="1"/>
      <c r="G22" s="136" t="s">
        <v>18</v>
      </c>
      <c r="H22" s="136"/>
    </row>
    <row r="23" spans="2:21" ht="14.25" customHeight="1" x14ac:dyDescent="0.25">
      <c r="B23" s="1"/>
      <c r="G23" s="136" t="s">
        <v>19</v>
      </c>
    </row>
    <row r="24" spans="2:21" ht="14.25" customHeight="1" x14ac:dyDescent="0.25">
      <c r="B24" s="1"/>
    </row>
    <row r="25" spans="2:21" ht="14.25" customHeight="1" x14ac:dyDescent="0.25">
      <c r="B25" s="1"/>
      <c r="C25" s="136"/>
      <c r="D25" s="135" t="s">
        <v>20</v>
      </c>
    </row>
    <row r="26" spans="2:21" ht="30" customHeight="1" x14ac:dyDescent="0.25">
      <c r="B26" s="1"/>
      <c r="D26" s="232" t="s">
        <v>21</v>
      </c>
      <c r="E26" s="224"/>
      <c r="F26" s="224"/>
      <c r="G26" s="224"/>
      <c r="H26" s="224"/>
      <c r="I26" s="224"/>
      <c r="J26" s="224"/>
      <c r="K26" s="224"/>
      <c r="L26" s="224"/>
      <c r="M26" s="224"/>
      <c r="N26" s="224"/>
      <c r="O26" s="224"/>
      <c r="P26" s="224"/>
      <c r="Q26" s="224"/>
      <c r="R26" s="224"/>
      <c r="S26" s="224"/>
      <c r="T26" s="224"/>
      <c r="U26" s="224"/>
    </row>
    <row r="27" spans="2:21" ht="14.25" customHeight="1" x14ac:dyDescent="0.25">
      <c r="B27" s="1"/>
      <c r="E27" s="2" t="s">
        <v>9</v>
      </c>
      <c r="G27" s="136" t="s">
        <v>22</v>
      </c>
    </row>
    <row r="28" spans="2:21" ht="14.25" customHeight="1" x14ac:dyDescent="0.25">
      <c r="B28" s="1"/>
    </row>
    <row r="29" spans="2:21" ht="14.25" customHeight="1" x14ac:dyDescent="0.25">
      <c r="B29" s="1"/>
      <c r="F29" s="136" t="s">
        <v>23</v>
      </c>
    </row>
    <row r="30" spans="2:21" ht="14.25" customHeight="1" x14ac:dyDescent="0.25">
      <c r="B30" s="1"/>
      <c r="G30" s="136" t="s">
        <v>24</v>
      </c>
    </row>
    <row r="31" spans="2:21" ht="14.25" customHeight="1" x14ac:dyDescent="0.25">
      <c r="B31" s="1"/>
      <c r="G31" s="136" t="s">
        <v>25</v>
      </c>
    </row>
    <row r="32" spans="2:21" ht="14.25" customHeight="1" x14ac:dyDescent="0.25">
      <c r="B32" s="1"/>
      <c r="G32" s="136" t="s">
        <v>26</v>
      </c>
    </row>
    <row r="33" spans="1:21" ht="14.25" customHeight="1" x14ac:dyDescent="0.25">
      <c r="B33" s="1"/>
    </row>
    <row r="34" spans="1:21" ht="29.25" customHeight="1" x14ac:dyDescent="0.25">
      <c r="B34" s="1">
        <v>3</v>
      </c>
      <c r="C34" s="232" t="s">
        <v>27</v>
      </c>
      <c r="D34" s="224"/>
      <c r="E34" s="224"/>
      <c r="F34" s="224"/>
      <c r="G34" s="224"/>
      <c r="H34" s="224"/>
      <c r="I34" s="224"/>
      <c r="J34" s="224"/>
      <c r="K34" s="224"/>
      <c r="L34" s="224"/>
      <c r="M34" s="224"/>
      <c r="N34" s="224"/>
      <c r="O34" s="224"/>
      <c r="P34" s="224"/>
      <c r="Q34" s="224"/>
      <c r="R34" s="224"/>
      <c r="S34" s="224"/>
      <c r="T34" s="224"/>
      <c r="U34" s="224"/>
    </row>
    <row r="35" spans="1:21" ht="14.25" customHeight="1" x14ac:dyDescent="0.25"/>
    <row r="36" spans="1:21" ht="14.25" customHeight="1" x14ac:dyDescent="0.25"/>
    <row r="37" spans="1:21" ht="14.25" customHeight="1" x14ac:dyDescent="0.25"/>
    <row r="38" spans="1:21" ht="14.25" customHeight="1" x14ac:dyDescent="0.3">
      <c r="A38" s="233" t="s">
        <v>28</v>
      </c>
      <c r="B38" s="224"/>
      <c r="C38" s="224"/>
      <c r="D38" s="224"/>
    </row>
    <row r="39" spans="1:21" ht="28.5" customHeight="1" x14ac:dyDescent="0.25">
      <c r="C39" s="234" t="s">
        <v>29</v>
      </c>
      <c r="D39" s="224"/>
      <c r="E39" s="224"/>
      <c r="F39" s="224"/>
      <c r="G39" s="224"/>
      <c r="H39" s="224"/>
      <c r="I39" s="224"/>
      <c r="J39" s="224"/>
      <c r="K39" s="224"/>
      <c r="L39" s="224"/>
      <c r="M39" s="224"/>
      <c r="N39" s="224"/>
      <c r="O39" s="224"/>
      <c r="P39" s="224"/>
      <c r="Q39" s="224"/>
      <c r="R39" s="224"/>
      <c r="S39" s="224"/>
      <c r="T39" s="224"/>
      <c r="U39" s="224"/>
    </row>
    <row r="40" spans="1:21" ht="14.25" customHeight="1" x14ac:dyDescent="0.25"/>
    <row r="41" spans="1:21" ht="14.25" customHeight="1" x14ac:dyDescent="0.25">
      <c r="B41" s="6">
        <v>1</v>
      </c>
      <c r="C41" s="228" t="s">
        <v>30</v>
      </c>
      <c r="D41" s="224"/>
      <c r="E41" s="224"/>
      <c r="F41" s="224"/>
      <c r="G41" s="224"/>
      <c r="H41" s="224"/>
      <c r="I41" s="224"/>
      <c r="J41" s="224"/>
      <c r="K41" s="224"/>
      <c r="L41" s="224"/>
      <c r="M41" s="224"/>
      <c r="N41" s="224"/>
      <c r="O41" s="224"/>
      <c r="P41" s="224"/>
      <c r="Q41" s="224"/>
      <c r="R41" s="224"/>
      <c r="S41" s="224"/>
      <c r="T41" s="224"/>
      <c r="U41" s="224"/>
    </row>
    <row r="42" spans="1:21" ht="14.25" customHeight="1" x14ac:dyDescent="0.25">
      <c r="D42" s="229" t="s">
        <v>31</v>
      </c>
      <c r="E42" s="224"/>
      <c r="F42" s="224"/>
      <c r="G42" s="224"/>
      <c r="H42" s="224"/>
      <c r="I42" s="224"/>
      <c r="J42" s="224"/>
      <c r="K42" s="224"/>
      <c r="L42" s="224"/>
      <c r="M42" s="224"/>
      <c r="N42" s="224"/>
      <c r="O42" s="224"/>
      <c r="P42" s="224"/>
      <c r="Q42" s="224"/>
      <c r="R42" s="224"/>
      <c r="S42" s="224"/>
      <c r="T42" s="224"/>
      <c r="U42" s="224"/>
    </row>
    <row r="43" spans="1:21" ht="14.25" customHeight="1" x14ac:dyDescent="0.25">
      <c r="D43" s="230" t="s">
        <v>32</v>
      </c>
      <c r="E43" s="224"/>
      <c r="F43" s="224"/>
      <c r="G43" s="224"/>
      <c r="H43" s="224"/>
      <c r="I43" s="224"/>
      <c r="J43" s="224"/>
      <c r="K43" s="224"/>
      <c r="L43" s="224"/>
      <c r="M43" s="224"/>
      <c r="N43" s="224"/>
      <c r="O43" s="224"/>
      <c r="P43" s="224"/>
      <c r="Q43" s="224"/>
      <c r="R43" s="224"/>
      <c r="S43" s="224"/>
      <c r="T43" s="224"/>
      <c r="U43" s="224"/>
    </row>
    <row r="44" spans="1:21" ht="14.25" customHeight="1" x14ac:dyDescent="0.25">
      <c r="E44" s="2" t="s">
        <v>9</v>
      </c>
      <c r="G44" s="136" t="s">
        <v>33</v>
      </c>
    </row>
    <row r="45" spans="1:21" ht="14.25" customHeight="1" x14ac:dyDescent="0.25">
      <c r="E45" s="2"/>
      <c r="G45" s="136"/>
    </row>
    <row r="46" spans="1:21" ht="14.25" customHeight="1" x14ac:dyDescent="0.25">
      <c r="E46" s="2"/>
      <c r="F46" s="228" t="s">
        <v>34</v>
      </c>
      <c r="G46" s="224"/>
      <c r="H46" s="224"/>
      <c r="I46" s="224"/>
      <c r="J46" s="224"/>
      <c r="K46" s="224"/>
      <c r="L46" s="224"/>
      <c r="M46" s="224"/>
      <c r="N46" s="224"/>
      <c r="O46" s="224"/>
      <c r="P46" s="224"/>
      <c r="Q46" s="224"/>
      <c r="R46" s="224"/>
      <c r="S46" s="224"/>
      <c r="T46" s="224"/>
      <c r="U46" s="224"/>
    </row>
    <row r="47" spans="1:21" ht="14.25" customHeight="1" x14ac:dyDescent="0.25">
      <c r="E47" s="2"/>
      <c r="F47" s="186"/>
      <c r="G47" s="136" t="s">
        <v>35</v>
      </c>
      <c r="H47" s="186"/>
      <c r="I47" s="186"/>
      <c r="J47" s="186"/>
      <c r="K47" s="186"/>
      <c r="L47" s="186"/>
      <c r="M47" s="186"/>
      <c r="N47" s="186"/>
      <c r="O47" s="186"/>
      <c r="P47" s="186"/>
      <c r="Q47" s="186"/>
      <c r="R47" s="186"/>
      <c r="S47" s="186"/>
      <c r="T47" s="186"/>
      <c r="U47" s="186"/>
    </row>
    <row r="48" spans="1:21" ht="14.25" customHeight="1" x14ac:dyDescent="0.25">
      <c r="E48" s="2"/>
      <c r="F48" s="186"/>
      <c r="G48" s="186" t="s">
        <v>36</v>
      </c>
      <c r="H48" s="186"/>
      <c r="I48" s="186"/>
      <c r="J48" s="186"/>
      <c r="K48" s="186"/>
      <c r="L48" s="186"/>
      <c r="M48" s="186"/>
      <c r="N48" s="186"/>
      <c r="O48" s="186"/>
      <c r="P48" s="186"/>
      <c r="Q48" s="186"/>
      <c r="R48" s="186"/>
      <c r="S48" s="186"/>
      <c r="T48" s="186"/>
      <c r="U48" s="186"/>
    </row>
    <row r="49" spans="4:21" ht="14.25" customHeight="1" x14ac:dyDescent="0.25">
      <c r="E49" s="2"/>
      <c r="F49" s="186"/>
      <c r="G49" s="186" t="s">
        <v>37</v>
      </c>
      <c r="H49" s="186"/>
      <c r="I49" s="186"/>
      <c r="J49" s="186"/>
      <c r="K49" s="186"/>
      <c r="L49" s="186"/>
      <c r="M49" s="186"/>
      <c r="N49" s="186"/>
      <c r="O49" s="186"/>
      <c r="P49" s="186"/>
      <c r="Q49" s="186"/>
      <c r="R49" s="186"/>
      <c r="S49" s="186"/>
      <c r="T49" s="186"/>
      <c r="U49" s="186"/>
    </row>
    <row r="50" spans="4:21" ht="14.25" customHeight="1" x14ac:dyDescent="0.25"/>
    <row r="51" spans="4:21" ht="14.25" customHeight="1" x14ac:dyDescent="0.25">
      <c r="D51" s="229" t="s">
        <v>38</v>
      </c>
      <c r="E51" s="224"/>
      <c r="F51" s="224"/>
      <c r="G51" s="224"/>
      <c r="H51" s="224"/>
      <c r="I51" s="224"/>
      <c r="J51" s="224"/>
      <c r="K51" s="224"/>
      <c r="L51" s="224"/>
      <c r="M51" s="224"/>
      <c r="N51" s="224"/>
      <c r="O51" s="224"/>
      <c r="P51" s="224"/>
      <c r="Q51" s="224"/>
      <c r="R51" s="224"/>
      <c r="S51" s="224"/>
      <c r="T51" s="224"/>
      <c r="U51" s="224"/>
    </row>
    <row r="52" spans="4:21" ht="14.25" customHeight="1" x14ac:dyDescent="0.25">
      <c r="D52" s="230" t="s">
        <v>39</v>
      </c>
      <c r="E52" s="224"/>
      <c r="F52" s="224"/>
      <c r="G52" s="224"/>
      <c r="H52" s="224"/>
      <c r="I52" s="224"/>
      <c r="J52" s="224"/>
      <c r="K52" s="224"/>
      <c r="L52" s="224"/>
      <c r="M52" s="224"/>
      <c r="N52" s="224"/>
      <c r="O52" s="224"/>
      <c r="P52" s="224"/>
      <c r="Q52" s="224"/>
      <c r="R52" s="224"/>
      <c r="S52" s="224"/>
      <c r="T52" s="224"/>
      <c r="U52" s="224"/>
    </row>
    <row r="53" spans="4:21" ht="14.25" customHeight="1" x14ac:dyDescent="0.25">
      <c r="E53" s="2" t="s">
        <v>9</v>
      </c>
      <c r="G53" s="136" t="s">
        <v>40</v>
      </c>
    </row>
    <row r="54" spans="4:21" ht="14.25" customHeight="1" x14ac:dyDescent="0.25">
      <c r="E54" s="2"/>
    </row>
    <row r="55" spans="4:21" ht="14.25" customHeight="1" x14ac:dyDescent="0.25">
      <c r="E55" s="2"/>
      <c r="F55" s="228" t="s">
        <v>41</v>
      </c>
      <c r="G55" s="224"/>
      <c r="H55" s="224"/>
      <c r="I55" s="224"/>
      <c r="J55" s="224"/>
      <c r="K55" s="224"/>
      <c r="L55" s="224"/>
      <c r="M55" s="224"/>
      <c r="N55" s="224"/>
      <c r="O55" s="224"/>
      <c r="P55" s="224"/>
      <c r="Q55" s="224"/>
      <c r="R55" s="224"/>
      <c r="S55" s="224"/>
      <c r="T55" s="224"/>
      <c r="U55" s="224"/>
    </row>
    <row r="56" spans="4:21" ht="14.25" customHeight="1" x14ac:dyDescent="0.25">
      <c r="E56" s="2"/>
      <c r="F56" s="186"/>
      <c r="G56" s="136" t="s">
        <v>42</v>
      </c>
      <c r="H56" s="186"/>
      <c r="I56" s="186"/>
      <c r="J56" s="186"/>
      <c r="K56" s="186"/>
      <c r="L56" s="186"/>
      <c r="M56" s="186"/>
      <c r="N56" s="186"/>
      <c r="O56" s="186"/>
      <c r="P56" s="186"/>
      <c r="Q56" s="186"/>
      <c r="R56" s="186"/>
      <c r="S56" s="186"/>
      <c r="T56" s="186"/>
      <c r="U56" s="186"/>
    </row>
    <row r="57" spans="4:21" ht="14.25" customHeight="1" x14ac:dyDescent="0.25">
      <c r="E57" s="2"/>
      <c r="F57" s="186"/>
      <c r="G57" s="186" t="s">
        <v>43</v>
      </c>
      <c r="H57" s="186"/>
      <c r="I57" s="186"/>
      <c r="J57" s="186"/>
      <c r="K57" s="186"/>
      <c r="L57" s="186"/>
      <c r="M57" s="186"/>
      <c r="N57" s="186"/>
      <c r="O57" s="186"/>
      <c r="P57" s="186"/>
      <c r="Q57" s="186"/>
      <c r="R57" s="186"/>
      <c r="S57" s="186"/>
      <c r="T57" s="186"/>
      <c r="U57" s="186"/>
    </row>
    <row r="58" spans="4:21" ht="14.25" customHeight="1" x14ac:dyDescent="0.25">
      <c r="E58" s="2"/>
      <c r="F58" s="186"/>
      <c r="G58" s="186" t="s">
        <v>44</v>
      </c>
      <c r="H58" s="186"/>
      <c r="I58" s="186"/>
      <c r="J58" s="186"/>
      <c r="K58" s="186"/>
      <c r="L58" s="186"/>
      <c r="M58" s="186"/>
      <c r="N58" s="186"/>
      <c r="O58" s="186"/>
      <c r="P58" s="186"/>
      <c r="Q58" s="186"/>
      <c r="R58" s="186"/>
      <c r="S58" s="186"/>
      <c r="T58" s="186"/>
      <c r="U58" s="186"/>
    </row>
    <row r="59" spans="4:21" ht="14.25" customHeight="1" x14ac:dyDescent="0.25"/>
    <row r="60" spans="4:21" ht="14.25" customHeight="1" x14ac:dyDescent="0.25">
      <c r="D60" s="235" t="s">
        <v>45</v>
      </c>
      <c r="E60" s="224"/>
      <c r="F60" s="224"/>
      <c r="G60" s="224"/>
      <c r="H60" s="224"/>
      <c r="I60" s="224"/>
      <c r="J60" s="224"/>
      <c r="K60" s="224"/>
      <c r="L60" s="224"/>
      <c r="M60" s="224"/>
      <c r="N60" s="224"/>
      <c r="O60" s="224"/>
      <c r="P60" s="224"/>
      <c r="Q60" s="224"/>
      <c r="R60" s="224"/>
      <c r="S60" s="224"/>
      <c r="T60" s="224"/>
      <c r="U60" s="224"/>
    </row>
    <row r="61" spans="4:21" ht="42.75" customHeight="1" x14ac:dyDescent="0.25">
      <c r="D61" s="232" t="s">
        <v>46</v>
      </c>
      <c r="E61" s="224"/>
      <c r="F61" s="224"/>
      <c r="G61" s="224"/>
      <c r="H61" s="224"/>
      <c r="I61" s="224"/>
      <c r="J61" s="224"/>
      <c r="K61" s="224"/>
      <c r="L61" s="224"/>
      <c r="M61" s="224"/>
      <c r="N61" s="224"/>
      <c r="O61" s="224"/>
      <c r="P61" s="224"/>
      <c r="Q61" s="224"/>
      <c r="R61" s="224"/>
      <c r="S61" s="224"/>
      <c r="T61" s="224"/>
      <c r="U61" s="224"/>
    </row>
    <row r="62" spans="4:21" ht="13.5" customHeight="1" x14ac:dyDescent="0.25">
      <c r="D62" s="187"/>
      <c r="E62" s="187"/>
      <c r="F62" s="187"/>
      <c r="G62" s="187"/>
      <c r="H62" s="187"/>
      <c r="I62" s="187"/>
      <c r="J62" s="187"/>
      <c r="K62" s="187"/>
      <c r="L62" s="187"/>
      <c r="M62" s="187"/>
      <c r="N62" s="187"/>
      <c r="O62" s="187"/>
      <c r="P62" s="187"/>
      <c r="Q62" s="187"/>
      <c r="R62" s="187"/>
      <c r="S62" s="187"/>
      <c r="T62" s="187"/>
      <c r="U62" s="187"/>
    </row>
    <row r="63" spans="4:21" ht="13.5" customHeight="1" x14ac:dyDescent="0.25">
      <c r="D63" s="232" t="s">
        <v>47</v>
      </c>
      <c r="E63" s="224"/>
      <c r="F63" s="224"/>
      <c r="G63" s="224"/>
      <c r="H63" s="224"/>
      <c r="I63" s="224"/>
      <c r="J63" s="224"/>
      <c r="K63" s="224"/>
      <c r="L63" s="224"/>
      <c r="M63" s="224"/>
      <c r="N63" s="224"/>
      <c r="O63" s="224"/>
      <c r="P63" s="224"/>
      <c r="Q63" s="224"/>
      <c r="R63" s="224"/>
      <c r="S63" s="224"/>
      <c r="T63" s="224"/>
      <c r="U63" s="224"/>
    </row>
    <row r="64" spans="4:21" ht="14.25" customHeight="1" x14ac:dyDescent="0.25">
      <c r="E64" s="2" t="s">
        <v>9</v>
      </c>
      <c r="G64" s="136" t="s">
        <v>48</v>
      </c>
    </row>
    <row r="65" spans="1:21" ht="14.25" customHeight="1" x14ac:dyDescent="0.25">
      <c r="G65" s="3" t="s">
        <v>11</v>
      </c>
      <c r="L65" s="4"/>
      <c r="M65" s="4" t="s">
        <v>49</v>
      </c>
    </row>
    <row r="66" spans="1:21" ht="43.5" customHeight="1" x14ac:dyDescent="0.25">
      <c r="F66" s="231" t="s">
        <v>13</v>
      </c>
      <c r="G66" s="224"/>
      <c r="H66" s="224"/>
      <c r="I66" s="224"/>
      <c r="L66" s="231" t="s">
        <v>50</v>
      </c>
      <c r="M66" s="224"/>
      <c r="N66" s="224"/>
      <c r="O66" s="224"/>
      <c r="P66" s="224"/>
      <c r="Q66" s="224"/>
      <c r="R66" s="224"/>
      <c r="S66" s="224"/>
      <c r="T66" s="224"/>
      <c r="U66" s="224"/>
    </row>
    <row r="67" spans="1:21" ht="14.25" customHeight="1" x14ac:dyDescent="0.25">
      <c r="E67" s="7"/>
      <c r="F67" s="8"/>
      <c r="G67" s="8"/>
      <c r="H67" s="8"/>
      <c r="I67" s="8"/>
      <c r="L67" s="8"/>
      <c r="M67" s="8"/>
      <c r="N67" s="8"/>
      <c r="O67" s="8"/>
      <c r="P67" s="8"/>
      <c r="Q67" s="8"/>
      <c r="R67" s="8"/>
      <c r="S67" s="8"/>
      <c r="T67" s="8"/>
      <c r="U67" s="8"/>
    </row>
    <row r="68" spans="1:21" ht="14.25" customHeight="1" x14ac:dyDescent="0.25">
      <c r="F68" s="228" t="s">
        <v>51</v>
      </c>
      <c r="G68" s="224"/>
      <c r="H68" s="224"/>
      <c r="I68" s="224"/>
      <c r="J68" s="224"/>
      <c r="K68" s="224"/>
      <c r="L68" s="224"/>
      <c r="M68" s="224"/>
      <c r="N68" s="224"/>
      <c r="O68" s="224"/>
      <c r="P68" s="224"/>
      <c r="Q68" s="224"/>
      <c r="R68" s="224"/>
      <c r="S68" s="224"/>
      <c r="T68" s="224"/>
      <c r="U68" s="224"/>
    </row>
    <row r="69" spans="1:21" ht="14.25" customHeight="1" x14ac:dyDescent="0.25">
      <c r="F69" s="186"/>
      <c r="G69" s="136" t="s">
        <v>52</v>
      </c>
      <c r="H69" s="186"/>
      <c r="I69" s="186"/>
      <c r="J69" s="186"/>
      <c r="K69" s="186"/>
      <c r="L69" s="186"/>
      <c r="M69" s="186"/>
      <c r="N69" s="186"/>
      <c r="O69" s="186"/>
      <c r="P69" s="186"/>
      <c r="Q69" s="186"/>
      <c r="R69" s="186"/>
      <c r="S69" s="186"/>
      <c r="T69" s="186"/>
      <c r="U69" s="186"/>
    </row>
    <row r="70" spans="1:21" ht="14.25" customHeight="1" x14ac:dyDescent="0.25">
      <c r="F70" s="186"/>
      <c r="G70" s="186" t="s">
        <v>53</v>
      </c>
      <c r="H70" s="186"/>
      <c r="I70" s="186"/>
      <c r="J70" s="186"/>
      <c r="K70" s="186"/>
      <c r="L70" s="186"/>
      <c r="M70" s="186"/>
      <c r="N70" s="186"/>
      <c r="O70" s="186"/>
      <c r="P70" s="186"/>
      <c r="Q70" s="186"/>
      <c r="R70" s="186"/>
      <c r="S70" s="186"/>
      <c r="T70" s="186"/>
      <c r="U70" s="186"/>
    </row>
    <row r="71" spans="1:21" ht="14.25" customHeight="1" x14ac:dyDescent="0.25">
      <c r="F71" s="186"/>
      <c r="G71" s="186" t="s">
        <v>54</v>
      </c>
      <c r="H71" s="186"/>
      <c r="I71" s="186"/>
      <c r="J71" s="186"/>
      <c r="K71" s="186"/>
      <c r="L71" s="186"/>
      <c r="M71" s="186"/>
      <c r="N71" s="186"/>
      <c r="O71" s="186"/>
      <c r="P71" s="186"/>
      <c r="Q71" s="186"/>
      <c r="R71" s="186"/>
      <c r="S71" s="186"/>
      <c r="T71" s="186"/>
      <c r="U71" s="186"/>
    </row>
    <row r="72" spans="1:21" ht="14.25" customHeight="1" x14ac:dyDescent="0.25">
      <c r="G72" s="136" t="s">
        <v>55</v>
      </c>
    </row>
    <row r="73" spans="1:21" ht="14.25" customHeight="1" x14ac:dyDescent="0.25">
      <c r="G73" s="136" t="s">
        <v>56</v>
      </c>
    </row>
    <row r="74" spans="1:21" ht="14.25" customHeight="1" x14ac:dyDescent="0.25">
      <c r="G74" s="136" t="s">
        <v>57</v>
      </c>
    </row>
    <row r="75" spans="1:21" ht="14.25" customHeight="1" x14ac:dyDescent="0.25"/>
    <row r="76" spans="1:21" ht="30" customHeight="1" x14ac:dyDescent="0.25">
      <c r="B76" s="9">
        <v>2</v>
      </c>
      <c r="C76" s="232" t="s">
        <v>58</v>
      </c>
      <c r="D76" s="224"/>
      <c r="E76" s="224"/>
      <c r="F76" s="224"/>
      <c r="G76" s="224"/>
      <c r="H76" s="224"/>
      <c r="I76" s="224"/>
      <c r="J76" s="224"/>
      <c r="K76" s="224"/>
      <c r="L76" s="224"/>
      <c r="M76" s="224"/>
      <c r="N76" s="224"/>
      <c r="O76" s="224"/>
      <c r="P76" s="224"/>
      <c r="Q76" s="224"/>
      <c r="R76" s="224"/>
      <c r="S76" s="224"/>
      <c r="T76" s="224"/>
      <c r="U76" s="224"/>
    </row>
    <row r="77" spans="1:21" ht="16.5" customHeight="1" x14ac:dyDescent="0.25">
      <c r="B77" s="9"/>
      <c r="C77" s="187"/>
      <c r="D77" s="187"/>
      <c r="E77" s="187"/>
      <c r="F77" s="187"/>
      <c r="G77" s="187"/>
      <c r="H77" s="187"/>
      <c r="I77" s="187"/>
      <c r="J77" s="187"/>
      <c r="K77" s="187"/>
      <c r="L77" s="187"/>
      <c r="M77" s="187"/>
      <c r="N77" s="187"/>
      <c r="O77" s="187"/>
      <c r="P77" s="187"/>
      <c r="Q77" s="187"/>
      <c r="R77" s="187"/>
      <c r="S77" s="187"/>
      <c r="T77" s="187"/>
      <c r="U77" s="187"/>
    </row>
    <row r="78" spans="1:21" ht="15" customHeight="1" x14ac:dyDescent="0.25">
      <c r="B78" s="9"/>
      <c r="C78" s="187"/>
      <c r="D78" s="187"/>
      <c r="E78" s="187"/>
      <c r="F78" s="187"/>
      <c r="G78" s="187"/>
      <c r="H78" s="187"/>
      <c r="I78" s="187"/>
      <c r="J78" s="187"/>
      <c r="K78" s="187"/>
      <c r="L78" s="187"/>
      <c r="M78" s="187"/>
      <c r="N78" s="187"/>
      <c r="O78" s="187"/>
      <c r="P78" s="187"/>
      <c r="Q78" s="187"/>
      <c r="R78" s="187"/>
      <c r="S78" s="187"/>
      <c r="T78" s="187"/>
      <c r="U78" s="187"/>
    </row>
    <row r="79" spans="1:21" ht="14.25" customHeight="1" x14ac:dyDescent="0.25"/>
    <row r="80" spans="1:21" ht="14.25" customHeight="1" x14ac:dyDescent="0.3">
      <c r="A80" s="228" t="s">
        <v>59</v>
      </c>
      <c r="B80" s="224"/>
      <c r="C80" s="224"/>
      <c r="D80" s="224"/>
      <c r="E80" s="224"/>
      <c r="F80" s="224"/>
      <c r="G80" s="224"/>
      <c r="H80" s="224"/>
      <c r="I80" s="224"/>
      <c r="J80" s="224"/>
      <c r="K80" s="224"/>
      <c r="L80" s="224"/>
      <c r="M80" s="224"/>
      <c r="N80" s="224"/>
      <c r="O80" s="224"/>
      <c r="P80" s="224"/>
      <c r="Q80" s="224"/>
      <c r="R80" s="224"/>
      <c r="S80" s="224"/>
      <c r="T80" s="224"/>
      <c r="U80" s="224"/>
    </row>
    <row r="81" spans="2:21" ht="14.25" customHeight="1" x14ac:dyDescent="0.25">
      <c r="B81" s="10">
        <v>1</v>
      </c>
      <c r="C81" s="230" t="s">
        <v>60</v>
      </c>
      <c r="D81" s="224"/>
      <c r="E81" s="224"/>
      <c r="F81" s="224"/>
      <c r="G81" s="224"/>
      <c r="H81" s="224"/>
      <c r="I81" s="224"/>
      <c r="J81" s="224"/>
      <c r="K81" s="224"/>
      <c r="L81" s="224"/>
      <c r="M81" s="224"/>
      <c r="N81" s="224"/>
      <c r="O81" s="224"/>
      <c r="P81" s="224"/>
      <c r="Q81" s="224"/>
      <c r="R81" s="224"/>
      <c r="S81" s="224"/>
      <c r="T81" s="224"/>
      <c r="U81" s="224"/>
    </row>
    <row r="82" spans="2:21" ht="14.25" customHeight="1" x14ac:dyDescent="0.25">
      <c r="B82" s="10">
        <v>2</v>
      </c>
      <c r="C82" s="230" t="s">
        <v>61</v>
      </c>
      <c r="D82" s="224"/>
      <c r="E82" s="224"/>
      <c r="F82" s="224"/>
      <c r="G82" s="224"/>
      <c r="H82" s="224"/>
      <c r="I82" s="224"/>
      <c r="J82" s="224"/>
      <c r="K82" s="224"/>
      <c r="L82" s="224"/>
      <c r="M82" s="224"/>
      <c r="N82" s="224"/>
      <c r="O82" s="224"/>
      <c r="P82" s="224"/>
      <c r="Q82" s="224"/>
      <c r="R82" s="224"/>
      <c r="S82" s="224"/>
      <c r="T82" s="224"/>
      <c r="U82" s="224"/>
    </row>
    <row r="83" spans="2:21" ht="14.25" customHeight="1" x14ac:dyDescent="0.25">
      <c r="B83" s="10">
        <v>3</v>
      </c>
      <c r="C83" s="230" t="s">
        <v>62</v>
      </c>
      <c r="D83" s="224"/>
      <c r="E83" s="224"/>
      <c r="F83" s="224"/>
      <c r="G83" s="224"/>
      <c r="H83" s="224"/>
      <c r="I83" s="224"/>
      <c r="J83" s="224"/>
      <c r="K83" s="224"/>
      <c r="L83" s="224"/>
      <c r="M83" s="224"/>
      <c r="N83" s="224"/>
      <c r="O83" s="224"/>
      <c r="P83" s="224"/>
      <c r="Q83" s="224"/>
      <c r="R83" s="224"/>
      <c r="S83" s="224"/>
      <c r="T83" s="224"/>
      <c r="U83" s="224"/>
    </row>
    <row r="84" spans="2:21" ht="14.25" customHeight="1" x14ac:dyDescent="0.25">
      <c r="B84" s="10">
        <v>4</v>
      </c>
      <c r="C84" s="230" t="s">
        <v>63</v>
      </c>
      <c r="D84" s="224"/>
      <c r="E84" s="224"/>
      <c r="F84" s="224"/>
      <c r="G84" s="224"/>
      <c r="H84" s="224"/>
      <c r="I84" s="224"/>
      <c r="J84" s="224"/>
      <c r="K84" s="224"/>
      <c r="L84" s="224"/>
      <c r="M84" s="224"/>
      <c r="N84" s="224"/>
      <c r="O84" s="224"/>
      <c r="P84" s="224"/>
      <c r="Q84" s="224"/>
      <c r="R84" s="224"/>
      <c r="S84" s="224"/>
      <c r="T84" s="224"/>
      <c r="U84" s="224"/>
    </row>
    <row r="85" spans="2:21" ht="14.25" customHeight="1" x14ac:dyDescent="0.25">
      <c r="B85" s="10">
        <v>5</v>
      </c>
      <c r="C85" s="230" t="s">
        <v>64</v>
      </c>
      <c r="D85" s="224"/>
      <c r="E85" s="224"/>
      <c r="F85" s="224"/>
      <c r="G85" s="224"/>
      <c r="H85" s="224"/>
      <c r="I85" s="224"/>
      <c r="J85" s="224"/>
      <c r="K85" s="224"/>
      <c r="L85" s="224"/>
      <c r="M85" s="224"/>
      <c r="N85" s="224"/>
      <c r="O85" s="224"/>
      <c r="P85" s="224"/>
      <c r="Q85" s="224"/>
      <c r="R85" s="224"/>
      <c r="S85" s="224"/>
      <c r="T85" s="224"/>
      <c r="U85" s="224"/>
    </row>
    <row r="86" spans="2:21" ht="14.25" customHeight="1" x14ac:dyDescent="0.25">
      <c r="B86" s="10"/>
      <c r="C86" s="230"/>
      <c r="D86" s="224"/>
      <c r="E86" s="224"/>
      <c r="F86" s="224"/>
      <c r="G86" s="224"/>
      <c r="H86" s="224"/>
      <c r="I86" s="224"/>
      <c r="J86" s="224"/>
      <c r="K86" s="224"/>
      <c r="L86" s="224"/>
      <c r="M86" s="224"/>
      <c r="N86" s="224"/>
      <c r="O86" s="224"/>
      <c r="P86" s="224"/>
      <c r="Q86" s="224"/>
      <c r="R86" s="224"/>
      <c r="S86" s="224"/>
      <c r="T86" s="224"/>
      <c r="U86" s="224"/>
    </row>
    <row r="87" spans="2:21" ht="14.25" customHeight="1" x14ac:dyDescent="0.25">
      <c r="B87" s="10">
        <v>6</v>
      </c>
      <c r="C87" s="230" t="s">
        <v>65</v>
      </c>
      <c r="D87" s="224"/>
      <c r="E87" s="224"/>
      <c r="F87" s="224"/>
      <c r="G87" s="224"/>
      <c r="H87" s="224"/>
      <c r="I87" s="224"/>
      <c r="J87" s="224"/>
      <c r="K87" s="224"/>
      <c r="L87" s="224"/>
      <c r="M87" s="224"/>
      <c r="N87" s="224"/>
      <c r="O87" s="224"/>
      <c r="P87" s="224"/>
      <c r="Q87" s="224"/>
      <c r="R87" s="224"/>
      <c r="S87" s="224"/>
      <c r="T87" s="224"/>
      <c r="U87" s="224"/>
    </row>
    <row r="88" spans="2:21" ht="14.25" customHeight="1" x14ac:dyDescent="0.25">
      <c r="B88" s="10">
        <v>7</v>
      </c>
      <c r="C88" s="230" t="s">
        <v>66</v>
      </c>
      <c r="D88" s="224"/>
      <c r="E88" s="224"/>
      <c r="F88" s="224"/>
      <c r="G88" s="224"/>
      <c r="H88" s="224"/>
      <c r="I88" s="224"/>
      <c r="J88" s="224"/>
      <c r="K88" s="224"/>
      <c r="L88" s="224"/>
      <c r="M88" s="224"/>
      <c r="N88" s="224"/>
      <c r="O88" s="224"/>
      <c r="P88" s="224"/>
      <c r="Q88" s="224"/>
      <c r="R88" s="224"/>
      <c r="S88" s="224"/>
      <c r="T88" s="224"/>
      <c r="U88" s="224"/>
    </row>
    <row r="89" spans="2:21" ht="14.25" customHeight="1" x14ac:dyDescent="0.25">
      <c r="B89" s="10">
        <v>8</v>
      </c>
      <c r="C89" s="230" t="s">
        <v>67</v>
      </c>
      <c r="D89" s="224"/>
      <c r="E89" s="224"/>
      <c r="F89" s="224"/>
      <c r="G89" s="224"/>
      <c r="H89" s="224"/>
      <c r="I89" s="224"/>
      <c r="J89" s="224"/>
      <c r="K89" s="224"/>
      <c r="L89" s="224"/>
      <c r="M89" s="224"/>
      <c r="N89" s="224"/>
      <c r="O89" s="224"/>
      <c r="P89" s="224"/>
      <c r="Q89" s="224"/>
      <c r="R89" s="224"/>
      <c r="S89" s="224"/>
      <c r="T89" s="224"/>
      <c r="U89" s="224"/>
    </row>
    <row r="90" spans="2:21" ht="14.25" customHeight="1" x14ac:dyDescent="0.25">
      <c r="B90" s="10">
        <v>9</v>
      </c>
      <c r="C90" s="230" t="s">
        <v>68</v>
      </c>
      <c r="D90" s="224"/>
      <c r="E90" s="224"/>
      <c r="F90" s="224"/>
      <c r="G90" s="224"/>
      <c r="H90" s="224"/>
      <c r="I90" s="224"/>
      <c r="J90" s="224"/>
      <c r="K90" s="224"/>
      <c r="L90" s="224"/>
      <c r="M90" s="224"/>
      <c r="N90" s="224"/>
      <c r="O90" s="224"/>
      <c r="P90" s="224"/>
      <c r="Q90" s="224"/>
      <c r="R90" s="224"/>
      <c r="S90" s="224"/>
      <c r="T90" s="224"/>
      <c r="U90" s="224"/>
    </row>
    <row r="91" spans="2:21" ht="14.25" customHeight="1" x14ac:dyDescent="0.25">
      <c r="B91" s="10">
        <v>10</v>
      </c>
      <c r="C91" s="230" t="s">
        <v>69</v>
      </c>
      <c r="D91" s="224"/>
      <c r="E91" s="224"/>
      <c r="F91" s="224"/>
      <c r="G91" s="224"/>
      <c r="H91" s="224"/>
      <c r="I91" s="224"/>
      <c r="J91" s="224"/>
      <c r="K91" s="224"/>
      <c r="L91" s="224"/>
      <c r="M91" s="224"/>
      <c r="N91" s="224"/>
      <c r="O91" s="224"/>
      <c r="P91" s="224"/>
      <c r="Q91" s="224"/>
      <c r="R91" s="224"/>
      <c r="S91" s="224"/>
      <c r="T91" s="224"/>
      <c r="U91" s="224"/>
    </row>
    <row r="92" spans="2:21" ht="14.25" customHeight="1" x14ac:dyDescent="0.25">
      <c r="B92" s="10">
        <v>11</v>
      </c>
      <c r="C92" s="230" t="s">
        <v>70</v>
      </c>
      <c r="D92" s="224"/>
      <c r="E92" s="224"/>
      <c r="F92" s="224"/>
      <c r="G92" s="224"/>
      <c r="H92" s="224"/>
      <c r="I92" s="224"/>
      <c r="J92" s="224"/>
      <c r="K92" s="224"/>
      <c r="L92" s="224"/>
      <c r="M92" s="224"/>
      <c r="N92" s="224"/>
      <c r="O92" s="224"/>
      <c r="P92" s="224"/>
      <c r="Q92" s="224"/>
      <c r="R92" s="224"/>
      <c r="S92" s="224"/>
      <c r="T92" s="224"/>
      <c r="U92" s="224"/>
    </row>
    <row r="93" spans="2:21" ht="14.25" customHeight="1" x14ac:dyDescent="0.25">
      <c r="B93" s="10"/>
      <c r="C93" s="230"/>
      <c r="D93" s="224"/>
      <c r="E93" s="224"/>
      <c r="F93" s="224"/>
      <c r="G93" s="224"/>
      <c r="H93" s="224"/>
      <c r="I93" s="224"/>
      <c r="J93" s="224"/>
      <c r="K93" s="224"/>
      <c r="L93" s="224"/>
      <c r="M93" s="224"/>
      <c r="N93" s="224"/>
      <c r="O93" s="224"/>
      <c r="P93" s="224"/>
      <c r="Q93" s="224"/>
      <c r="R93" s="224"/>
      <c r="S93" s="224"/>
      <c r="T93" s="224"/>
      <c r="U93" s="224"/>
    </row>
    <row r="94" spans="2:21" ht="14.25" customHeight="1" x14ac:dyDescent="0.25">
      <c r="B94" s="10">
        <v>12</v>
      </c>
      <c r="C94" s="230" t="s">
        <v>71</v>
      </c>
      <c r="D94" s="224"/>
      <c r="E94" s="224"/>
      <c r="F94" s="224"/>
      <c r="G94" s="224"/>
      <c r="H94" s="224"/>
      <c r="I94" s="224"/>
      <c r="J94" s="224"/>
      <c r="K94" s="224"/>
      <c r="L94" s="224"/>
      <c r="M94" s="224"/>
      <c r="N94" s="224"/>
      <c r="O94" s="224"/>
      <c r="P94" s="224"/>
      <c r="Q94" s="224"/>
      <c r="R94" s="224"/>
      <c r="S94" s="224"/>
      <c r="T94" s="224"/>
      <c r="U94" s="224"/>
    </row>
    <row r="95" spans="2:21" ht="14.25" customHeight="1" x14ac:dyDescent="0.25">
      <c r="B95" s="10">
        <v>13</v>
      </c>
      <c r="C95" s="230" t="s">
        <v>72</v>
      </c>
      <c r="D95" s="224"/>
      <c r="E95" s="224"/>
      <c r="F95" s="224"/>
      <c r="G95" s="224"/>
      <c r="H95" s="224"/>
      <c r="I95" s="224"/>
      <c r="J95" s="224"/>
      <c r="K95" s="224"/>
      <c r="L95" s="224"/>
      <c r="M95" s="224"/>
      <c r="N95" s="224"/>
      <c r="O95" s="224"/>
      <c r="P95" s="224"/>
      <c r="Q95" s="224"/>
      <c r="R95" s="224"/>
      <c r="S95" s="224"/>
      <c r="T95" s="224"/>
      <c r="U95" s="224"/>
    </row>
    <row r="96" spans="2:21" ht="14.25" customHeight="1" x14ac:dyDescent="0.25">
      <c r="B96" s="10">
        <v>14</v>
      </c>
      <c r="C96" s="230" t="s">
        <v>73</v>
      </c>
      <c r="D96" s="224"/>
      <c r="E96" s="224"/>
      <c r="F96" s="224"/>
      <c r="G96" s="224"/>
      <c r="H96" s="224"/>
      <c r="I96" s="224"/>
      <c r="J96" s="224"/>
      <c r="K96" s="224"/>
      <c r="L96" s="224"/>
      <c r="M96" s="224"/>
      <c r="N96" s="224"/>
      <c r="O96" s="224"/>
      <c r="P96" s="224"/>
      <c r="Q96" s="224"/>
      <c r="R96" s="224"/>
      <c r="S96" s="224"/>
      <c r="T96" s="224"/>
      <c r="U96" s="224"/>
    </row>
    <row r="97" spans="2:21" ht="14.25" customHeight="1" x14ac:dyDescent="0.25">
      <c r="B97" s="10">
        <v>15</v>
      </c>
      <c r="C97" s="230" t="s">
        <v>74</v>
      </c>
      <c r="D97" s="224"/>
      <c r="E97" s="224"/>
      <c r="F97" s="224"/>
      <c r="G97" s="224"/>
      <c r="H97" s="224"/>
      <c r="I97" s="224"/>
      <c r="J97" s="224"/>
      <c r="K97" s="224"/>
      <c r="L97" s="224"/>
      <c r="M97" s="224"/>
      <c r="N97" s="224"/>
      <c r="O97" s="224"/>
      <c r="P97" s="224"/>
      <c r="Q97" s="224"/>
      <c r="R97" s="224"/>
      <c r="S97" s="224"/>
      <c r="T97" s="224"/>
      <c r="U97" s="224"/>
    </row>
    <row r="98" spans="2:21" ht="14.25" customHeight="1" x14ac:dyDescent="0.25">
      <c r="B98" s="10">
        <v>16</v>
      </c>
      <c r="C98" s="230" t="s">
        <v>75</v>
      </c>
      <c r="D98" s="224"/>
      <c r="E98" s="224"/>
      <c r="F98" s="224"/>
      <c r="G98" s="224"/>
      <c r="H98" s="224"/>
      <c r="I98" s="224"/>
      <c r="J98" s="224"/>
      <c r="K98" s="224"/>
      <c r="L98" s="224"/>
      <c r="M98" s="224"/>
      <c r="N98" s="224"/>
      <c r="O98" s="224"/>
      <c r="P98" s="224"/>
      <c r="Q98" s="224"/>
      <c r="R98" s="224"/>
      <c r="S98" s="224"/>
      <c r="T98" s="224"/>
      <c r="U98" s="224"/>
    </row>
    <row r="99" spans="2:21" ht="14.25" customHeight="1" x14ac:dyDescent="0.25">
      <c r="B99" s="10">
        <v>17</v>
      </c>
      <c r="C99" s="230" t="s">
        <v>76</v>
      </c>
      <c r="D99" s="224"/>
      <c r="E99" s="224"/>
      <c r="F99" s="224"/>
      <c r="G99" s="224"/>
      <c r="H99" s="224"/>
      <c r="I99" s="224"/>
      <c r="J99" s="224"/>
      <c r="K99" s="224"/>
      <c r="L99" s="224"/>
      <c r="M99" s="224"/>
      <c r="N99" s="224"/>
      <c r="O99" s="224"/>
      <c r="P99" s="224"/>
      <c r="Q99" s="224"/>
      <c r="R99" s="224"/>
      <c r="S99" s="224"/>
      <c r="T99" s="224"/>
      <c r="U99" s="224"/>
    </row>
    <row r="100" spans="2:21" ht="14.25" customHeight="1" x14ac:dyDescent="0.25">
      <c r="B100" s="10">
        <v>18</v>
      </c>
      <c r="C100" s="230" t="s">
        <v>77</v>
      </c>
      <c r="D100" s="224"/>
      <c r="E100" s="224"/>
      <c r="F100" s="224"/>
      <c r="G100" s="224"/>
      <c r="H100" s="224"/>
      <c r="I100" s="224"/>
      <c r="J100" s="224"/>
      <c r="K100" s="224"/>
      <c r="L100" s="224"/>
      <c r="M100" s="224"/>
      <c r="N100" s="224"/>
      <c r="O100" s="224"/>
      <c r="P100" s="224"/>
      <c r="Q100" s="224"/>
      <c r="R100" s="224"/>
      <c r="S100" s="224"/>
      <c r="T100" s="224"/>
      <c r="U100" s="224"/>
    </row>
    <row r="101" spans="2:21" ht="14.25" customHeight="1" x14ac:dyDescent="0.25"/>
    <row r="102" spans="2:21" ht="14.25" customHeight="1" x14ac:dyDescent="0.25"/>
    <row r="103" spans="2:21" ht="14.25" customHeight="1" x14ac:dyDescent="0.25"/>
    <row r="104" spans="2:21" ht="14.25" customHeight="1" x14ac:dyDescent="0.25"/>
    <row r="105" spans="2:21" ht="14.25" customHeight="1" x14ac:dyDescent="0.25"/>
    <row r="106" spans="2:21" ht="14.25" customHeight="1" x14ac:dyDescent="0.25"/>
    <row r="107" spans="2:21" ht="14.25" customHeight="1" x14ac:dyDescent="0.25"/>
    <row r="108" spans="2:21" ht="14.25" customHeight="1" x14ac:dyDescent="0.25"/>
    <row r="109" spans="2:21" ht="14.25" customHeight="1" x14ac:dyDescent="0.25"/>
    <row r="110" spans="2:21" ht="14.25" customHeight="1" x14ac:dyDescent="0.25"/>
    <row r="111" spans="2:21" ht="14.25" customHeight="1" x14ac:dyDescent="0.25"/>
    <row r="112" spans="2:21"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1">
    <mergeCell ref="C91:U91"/>
    <mergeCell ref="C99:U99"/>
    <mergeCell ref="C100:U100"/>
    <mergeCell ref="C92:U92"/>
    <mergeCell ref="C93:U93"/>
    <mergeCell ref="C94:U94"/>
    <mergeCell ref="C95:U95"/>
    <mergeCell ref="C96:U96"/>
    <mergeCell ref="C97:U97"/>
    <mergeCell ref="C98:U98"/>
    <mergeCell ref="C86:U86"/>
    <mergeCell ref="C87:U87"/>
    <mergeCell ref="C88:U88"/>
    <mergeCell ref="C89:U89"/>
    <mergeCell ref="C90:U90"/>
    <mergeCell ref="C81:U81"/>
    <mergeCell ref="C82:U82"/>
    <mergeCell ref="C83:U83"/>
    <mergeCell ref="C84:U84"/>
    <mergeCell ref="C85:U85"/>
    <mergeCell ref="F66:I66"/>
    <mergeCell ref="L66:U66"/>
    <mergeCell ref="F68:U68"/>
    <mergeCell ref="C76:U76"/>
    <mergeCell ref="A80:U80"/>
    <mergeCell ref="D52:U52"/>
    <mergeCell ref="F55:U55"/>
    <mergeCell ref="D60:U60"/>
    <mergeCell ref="D61:U61"/>
    <mergeCell ref="D63:U63"/>
    <mergeCell ref="C41:U41"/>
    <mergeCell ref="D42:U42"/>
    <mergeCell ref="D43:U43"/>
    <mergeCell ref="F46:U46"/>
    <mergeCell ref="D51:U51"/>
    <mergeCell ref="F19:U19"/>
    <mergeCell ref="D26:U26"/>
    <mergeCell ref="C34:U34"/>
    <mergeCell ref="A38:D38"/>
    <mergeCell ref="C39:U39"/>
    <mergeCell ref="C10:U10"/>
    <mergeCell ref="D11:U11"/>
    <mergeCell ref="D13:U13"/>
    <mergeCell ref="D14:U14"/>
    <mergeCell ref="F17:I17"/>
    <mergeCell ref="L17:S17"/>
    <mergeCell ref="A1:D1"/>
    <mergeCell ref="A2:U4"/>
    <mergeCell ref="A6:D6"/>
    <mergeCell ref="C7:U7"/>
    <mergeCell ref="D8:U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64616-576A-417E-ACA9-79B44D0AB88A}">
  <sheetPr>
    <tabColor rgb="FFFF00FF"/>
  </sheetPr>
  <dimension ref="A1:X1000"/>
  <sheetViews>
    <sheetView tabSelected="1" workbookViewId="0">
      <selection activeCell="F15" sqref="F15"/>
    </sheetView>
  </sheetViews>
  <sheetFormatPr defaultColWidth="14.42578125" defaultRowHeight="15" customHeight="1" x14ac:dyDescent="0.25"/>
  <cols>
    <col min="1" max="1" width="5" customWidth="1"/>
    <col min="2" max="2" width="6.5703125" customWidth="1"/>
    <col min="3" max="3" width="6.7109375" customWidth="1"/>
    <col min="4" max="4" width="6.85546875" customWidth="1"/>
    <col min="5" max="14" width="13.7109375" customWidth="1"/>
    <col min="15" max="23" width="20.7109375" customWidth="1"/>
    <col min="24" max="28" width="8.7109375" customWidth="1"/>
  </cols>
  <sheetData>
    <row r="1" spans="1:23" ht="14.25" customHeight="1" thickBot="1" x14ac:dyDescent="0.3">
      <c r="B1" s="435"/>
      <c r="C1" s="435"/>
      <c r="D1" s="435"/>
      <c r="E1" s="435"/>
      <c r="F1" s="435"/>
      <c r="G1" s="435"/>
      <c r="H1" s="435"/>
      <c r="I1" s="435"/>
    </row>
    <row r="2" spans="1:23" ht="15" customHeight="1" x14ac:dyDescent="0.25">
      <c r="B2" s="263" t="s">
        <v>79</v>
      </c>
      <c r="C2" s="264"/>
      <c r="D2" s="264"/>
      <c r="E2" s="264"/>
      <c r="F2" s="264"/>
      <c r="G2" s="264"/>
      <c r="H2" s="264"/>
      <c r="I2" s="264"/>
      <c r="J2" s="264"/>
      <c r="K2" s="264"/>
      <c r="L2" s="264"/>
      <c r="M2" s="264"/>
      <c r="N2" s="265"/>
      <c r="O2" s="269" t="s">
        <v>80</v>
      </c>
      <c r="P2" s="270"/>
      <c r="Q2" s="270"/>
      <c r="R2" s="270"/>
      <c r="S2" s="270"/>
      <c r="T2" s="270"/>
      <c r="U2" s="270"/>
      <c r="V2" s="270"/>
      <c r="W2" s="271"/>
    </row>
    <row r="3" spans="1:23" ht="20.25" customHeight="1" thickBot="1" x14ac:dyDescent="0.3">
      <c r="B3" s="266"/>
      <c r="C3" s="267"/>
      <c r="D3" s="267"/>
      <c r="E3" s="267"/>
      <c r="F3" s="267"/>
      <c r="G3" s="267"/>
      <c r="H3" s="267"/>
      <c r="I3" s="267"/>
      <c r="J3" s="267"/>
      <c r="K3" s="267"/>
      <c r="L3" s="267"/>
      <c r="M3" s="267"/>
      <c r="N3" s="268"/>
      <c r="O3" s="267"/>
      <c r="P3" s="267"/>
      <c r="Q3" s="267"/>
      <c r="R3" s="267"/>
      <c r="S3" s="267"/>
      <c r="T3" s="267"/>
      <c r="U3" s="267"/>
      <c r="V3" s="267"/>
      <c r="W3" s="272"/>
    </row>
    <row r="4" spans="1:23" ht="16.5" thickBot="1" x14ac:dyDescent="0.3">
      <c r="B4" s="273" t="s">
        <v>81</v>
      </c>
      <c r="C4" s="274"/>
      <c r="D4" s="274"/>
      <c r="E4" s="274"/>
      <c r="F4" s="274"/>
      <c r="G4" s="274"/>
      <c r="H4" s="274"/>
      <c r="I4" s="274"/>
      <c r="J4" s="274"/>
      <c r="K4" s="274"/>
      <c r="L4" s="274"/>
      <c r="M4" s="274"/>
      <c r="N4" s="274"/>
      <c r="O4" s="253" t="s">
        <v>82</v>
      </c>
      <c r="P4" s="254"/>
      <c r="Q4" s="255"/>
      <c r="R4" s="256" t="s">
        <v>83</v>
      </c>
      <c r="S4" s="257"/>
      <c r="T4" s="258"/>
      <c r="U4" s="256" t="s">
        <v>84</v>
      </c>
      <c r="V4" s="257"/>
      <c r="W4" s="258"/>
    </row>
    <row r="5" spans="1:23" ht="15.75" customHeight="1" x14ac:dyDescent="0.25">
      <c r="A5" s="73"/>
      <c r="B5" s="249" t="s">
        <v>85</v>
      </c>
      <c r="C5" s="275" t="s">
        <v>86</v>
      </c>
      <c r="D5" s="272"/>
      <c r="E5" s="276" t="s">
        <v>87</v>
      </c>
      <c r="F5" s="277"/>
      <c r="G5" s="277"/>
      <c r="H5" s="277"/>
      <c r="I5" s="277"/>
      <c r="J5" s="277"/>
      <c r="K5" s="277"/>
      <c r="L5" s="277"/>
      <c r="M5" s="277"/>
      <c r="N5" s="277"/>
      <c r="O5" s="180" t="s">
        <v>88</v>
      </c>
      <c r="P5" s="181" t="s">
        <v>89</v>
      </c>
      <c r="Q5" s="182" t="s">
        <v>90</v>
      </c>
      <c r="R5" s="180" t="s">
        <v>88</v>
      </c>
      <c r="S5" s="181" t="s">
        <v>150</v>
      </c>
      <c r="T5" s="182" t="s">
        <v>90</v>
      </c>
      <c r="U5" s="180" t="s">
        <v>88</v>
      </c>
      <c r="V5" s="181" t="s">
        <v>89</v>
      </c>
      <c r="W5" s="182" t="s">
        <v>90</v>
      </c>
    </row>
    <row r="6" spans="1:23" ht="14.25" customHeight="1" thickBot="1" x14ac:dyDescent="0.3">
      <c r="A6" s="73"/>
      <c r="B6" s="249"/>
      <c r="C6" s="267"/>
      <c r="D6" s="272"/>
      <c r="E6" s="177" t="s">
        <v>91</v>
      </c>
      <c r="F6" s="178">
        <v>4</v>
      </c>
      <c r="G6" s="178">
        <v>5</v>
      </c>
      <c r="H6" s="178">
        <v>6</v>
      </c>
      <c r="I6" s="178">
        <v>7</v>
      </c>
      <c r="J6" s="178">
        <v>8</v>
      </c>
      <c r="K6" s="178">
        <v>9</v>
      </c>
      <c r="L6" s="178">
        <v>10</v>
      </c>
      <c r="M6" s="178">
        <v>11</v>
      </c>
      <c r="N6" s="179">
        <v>12</v>
      </c>
      <c r="O6" s="183" t="s">
        <v>92</v>
      </c>
      <c r="P6" s="184" t="s">
        <v>92</v>
      </c>
      <c r="Q6" s="185" t="s">
        <v>92</v>
      </c>
      <c r="R6" s="183" t="s">
        <v>92</v>
      </c>
      <c r="S6" s="184" t="s">
        <v>151</v>
      </c>
      <c r="T6" s="185" t="s">
        <v>92</v>
      </c>
      <c r="U6" s="183" t="s">
        <v>92</v>
      </c>
      <c r="V6" s="184" t="s">
        <v>92</v>
      </c>
      <c r="W6" s="185" t="s">
        <v>92</v>
      </c>
    </row>
    <row r="7" spans="1:23" ht="15.75" customHeight="1" x14ac:dyDescent="0.25">
      <c r="A7" s="73"/>
      <c r="B7" s="249"/>
      <c r="C7" s="138" t="s">
        <v>93</v>
      </c>
      <c r="D7" s="139">
        <f>'2022 SMI Brackets'!C6</f>
        <v>0</v>
      </c>
      <c r="E7" s="140">
        <f>'2024 SMI Brackets'!F6</f>
        <v>0</v>
      </c>
      <c r="F7" s="140">
        <f>'2024 SMI Brackets'!G6</f>
        <v>0</v>
      </c>
      <c r="G7" s="141">
        <f>'2024 SMI Brackets'!H6</f>
        <v>0</v>
      </c>
      <c r="H7" s="140">
        <f>'2024 SMI Brackets'!I6</f>
        <v>0</v>
      </c>
      <c r="I7" s="140">
        <f>'2024 SMI Brackets'!J6</f>
        <v>0</v>
      </c>
      <c r="J7" s="140">
        <f>'2024 SMI Brackets'!K6</f>
        <v>0</v>
      </c>
      <c r="K7" s="140">
        <f>'2024 SMI Brackets'!L6</f>
        <v>0</v>
      </c>
      <c r="L7" s="140">
        <f>'2024 SMI Brackets'!M6</f>
        <v>0</v>
      </c>
      <c r="M7" s="140">
        <f>'2024 SMI Brackets'!N6</f>
        <v>0</v>
      </c>
      <c r="N7" s="142">
        <f>'2024 SMI Brackets'!O6</f>
        <v>0</v>
      </c>
      <c r="O7" s="236">
        <f>'Fee Schedule FY26'!D5</f>
        <v>0.04</v>
      </c>
      <c r="P7" s="245">
        <f>'Fee Schedule FY26'!G5</f>
        <v>2.4E-2</v>
      </c>
      <c r="Q7" s="247">
        <f>'Fee Schedule FY26'!J5</f>
        <v>1.6E-2</v>
      </c>
      <c r="R7" s="236">
        <f>'Fee Schedule FY26'!E5</f>
        <v>0.04</v>
      </c>
      <c r="S7" s="245">
        <f>'Fee Schedule FY26'!H5</f>
        <v>2.4E-2</v>
      </c>
      <c r="T7" s="247">
        <f>'Fee Schedule FY26'!K5</f>
        <v>1.6E-2</v>
      </c>
      <c r="U7" s="236">
        <f>'Fee Schedule FY26'!F5</f>
        <v>2.1999999999999999E-2</v>
      </c>
      <c r="V7" s="245">
        <f>'Fee Schedule FY26'!H5</f>
        <v>2.4E-2</v>
      </c>
      <c r="W7" s="247">
        <f>'Fee Schedule FY26'!L5</f>
        <v>0.04</v>
      </c>
    </row>
    <row r="8" spans="1:23" ht="14.25" customHeight="1" x14ac:dyDescent="0.25">
      <c r="A8" s="74"/>
      <c r="B8" s="249"/>
      <c r="C8" s="143" t="s">
        <v>94</v>
      </c>
      <c r="D8" s="144">
        <f>'2022 SMI Brackets'!C7</f>
        <v>0.12</v>
      </c>
      <c r="E8" s="145">
        <f>'2024 SMI Brackets'!F7</f>
        <v>14701</v>
      </c>
      <c r="F8" s="145">
        <f>'2024 SMI Brackets'!G7</f>
        <v>17501</v>
      </c>
      <c r="G8" s="146">
        <f>'2024 SMI Brackets'!H7</f>
        <v>20302</v>
      </c>
      <c r="H8" s="145">
        <f>'2024 SMI Brackets'!I7</f>
        <v>23102</v>
      </c>
      <c r="I8" s="145">
        <f>'2024 SMI Brackets'!J7</f>
        <v>23627</v>
      </c>
      <c r="J8" s="145">
        <f>'2024 SMI Brackets'!K7</f>
        <v>24152</v>
      </c>
      <c r="K8" s="145">
        <f>'2024 SMI Brackets'!L7</f>
        <v>24677</v>
      </c>
      <c r="L8" s="145">
        <f>'2024 SMI Brackets'!M7</f>
        <v>25202</v>
      </c>
      <c r="M8" s="145">
        <f>'2024 SMI Brackets'!N7</f>
        <v>25727</v>
      </c>
      <c r="N8" s="147">
        <f>'2024 SMI Brackets'!O7</f>
        <v>26252</v>
      </c>
      <c r="O8" s="244"/>
      <c r="P8" s="246"/>
      <c r="Q8" s="260"/>
      <c r="R8" s="244"/>
      <c r="S8" s="246"/>
      <c r="T8" s="260"/>
      <c r="U8" s="244"/>
      <c r="V8" s="246"/>
      <c r="W8" s="260"/>
    </row>
    <row r="9" spans="1:23" ht="14.25" customHeight="1" x14ac:dyDescent="0.25">
      <c r="A9" s="74"/>
      <c r="B9" s="249"/>
      <c r="C9" s="148" t="s">
        <v>93</v>
      </c>
      <c r="D9" s="149">
        <f>'2022 SMI Brackets'!C8</f>
        <v>0.12</v>
      </c>
      <c r="E9" s="150">
        <f>'2024 SMI Brackets'!F8</f>
        <v>14702</v>
      </c>
      <c r="F9" s="150">
        <f>'2024 SMI Brackets'!G8</f>
        <v>17502</v>
      </c>
      <c r="G9" s="151">
        <f>'2024 SMI Brackets'!H8</f>
        <v>20303</v>
      </c>
      <c r="H9" s="150">
        <f>'2024 SMI Brackets'!I8</f>
        <v>23103</v>
      </c>
      <c r="I9" s="150">
        <f>'2024 SMI Brackets'!J8</f>
        <v>23628</v>
      </c>
      <c r="J9" s="150">
        <f>'2024 SMI Brackets'!K8</f>
        <v>24153</v>
      </c>
      <c r="K9" s="150">
        <f>'2024 SMI Brackets'!L8</f>
        <v>24678</v>
      </c>
      <c r="L9" s="150">
        <f>'2024 SMI Brackets'!M8</f>
        <v>25203</v>
      </c>
      <c r="M9" s="150">
        <f>'2024 SMI Brackets'!N8</f>
        <v>25728</v>
      </c>
      <c r="N9" s="152">
        <f>'2024 SMI Brackets'!O8</f>
        <v>26253</v>
      </c>
      <c r="O9" s="240">
        <f>'Fee Schedule FY26'!D7</f>
        <v>7.0000000000000007E-2</v>
      </c>
      <c r="P9" s="242">
        <f>'Fee Schedule FY26'!G7</f>
        <v>4.2000000000000003E-2</v>
      </c>
      <c r="Q9" s="261">
        <f>'Fee Schedule FY26'!J7</f>
        <v>2.8000000000000004E-2</v>
      </c>
      <c r="R9" s="240">
        <f>'Fee Schedule FY26'!E7</f>
        <v>7.0000000000000007E-2</v>
      </c>
      <c r="S9" s="242">
        <f>'Fee Schedule FY26'!H7</f>
        <v>4.2000000000000003E-2</v>
      </c>
      <c r="T9" s="261">
        <f>'Fee Schedule FY26'!K7</f>
        <v>2.8000000000000004E-2</v>
      </c>
      <c r="U9" s="240">
        <f>'Fee Schedule FY26'!F7</f>
        <v>3.9E-2</v>
      </c>
      <c r="V9" s="242">
        <f>'Fee Schedule FY26'!H7</f>
        <v>4.2000000000000003E-2</v>
      </c>
      <c r="W9" s="261">
        <f>'Fee Schedule FY26'!L7</f>
        <v>7.0000000000000007E-2</v>
      </c>
    </row>
    <row r="10" spans="1:23" ht="14.25" customHeight="1" x14ac:dyDescent="0.25">
      <c r="A10" s="74"/>
      <c r="B10" s="249"/>
      <c r="C10" s="153" t="s">
        <v>94</v>
      </c>
      <c r="D10" s="154">
        <f>'2022 SMI Brackets'!C9</f>
        <v>0.15</v>
      </c>
      <c r="E10" s="155">
        <f>'2024 SMI Brackets'!F9</f>
        <v>18376</v>
      </c>
      <c r="F10" s="155">
        <f>'2024 SMI Brackets'!G9</f>
        <v>21877</v>
      </c>
      <c r="G10" s="156">
        <f>'2024 SMI Brackets'!H9</f>
        <v>25377</v>
      </c>
      <c r="H10" s="155">
        <f>'2024 SMI Brackets'!I9</f>
        <v>28878</v>
      </c>
      <c r="I10" s="155">
        <f>'2024 SMI Brackets'!J9</f>
        <v>29534</v>
      </c>
      <c r="J10" s="155">
        <f>'2024 SMI Brackets'!K9</f>
        <v>30191</v>
      </c>
      <c r="K10" s="155">
        <f>'2024 SMI Brackets'!L9</f>
        <v>30847</v>
      </c>
      <c r="L10" s="155">
        <f>'2024 SMI Brackets'!M9</f>
        <v>31503</v>
      </c>
      <c r="M10" s="155">
        <f>'2024 SMI Brackets'!N9</f>
        <v>32159</v>
      </c>
      <c r="N10" s="157">
        <f>'2024 SMI Brackets'!O9</f>
        <v>32816</v>
      </c>
      <c r="O10" s="241"/>
      <c r="P10" s="243"/>
      <c r="Q10" s="262"/>
      <c r="R10" s="241"/>
      <c r="S10" s="243"/>
      <c r="T10" s="262"/>
      <c r="U10" s="241"/>
      <c r="V10" s="243"/>
      <c r="W10" s="262"/>
    </row>
    <row r="11" spans="1:23" ht="14.25" customHeight="1" x14ac:dyDescent="0.25">
      <c r="A11" s="73"/>
      <c r="B11" s="249"/>
      <c r="C11" s="158" t="s">
        <v>93</v>
      </c>
      <c r="D11" s="159">
        <f>'2022 SMI Brackets'!C10</f>
        <v>0.15</v>
      </c>
      <c r="E11" s="160">
        <f>'2024 SMI Brackets'!F10</f>
        <v>18377</v>
      </c>
      <c r="F11" s="160">
        <f>'2024 SMI Brackets'!G10</f>
        <v>21878</v>
      </c>
      <c r="G11" s="161">
        <f>'2024 SMI Brackets'!H10</f>
        <v>25378</v>
      </c>
      <c r="H11" s="160">
        <f>'2024 SMI Brackets'!I10</f>
        <v>28879</v>
      </c>
      <c r="I11" s="160">
        <f>'2024 SMI Brackets'!J10</f>
        <v>29535</v>
      </c>
      <c r="J11" s="160">
        <f>'2024 SMI Brackets'!K10</f>
        <v>30192</v>
      </c>
      <c r="K11" s="160">
        <f>'2024 SMI Brackets'!L10</f>
        <v>30848</v>
      </c>
      <c r="L11" s="160">
        <f>'2024 SMI Brackets'!M10</f>
        <v>31504</v>
      </c>
      <c r="M11" s="160">
        <f>'2024 SMI Brackets'!N10</f>
        <v>32160</v>
      </c>
      <c r="N11" s="162">
        <f>'2024 SMI Brackets'!O10</f>
        <v>32817</v>
      </c>
      <c r="O11" s="236">
        <f>'Fee Schedule FY26'!D9</f>
        <v>0.08</v>
      </c>
      <c r="P11" s="245">
        <f>'Fee Schedule FY26'!G9</f>
        <v>4.8000000000000001E-2</v>
      </c>
      <c r="Q11" s="247">
        <f>'Fee Schedule FY26'!J9</f>
        <v>3.2000000000000001E-2</v>
      </c>
      <c r="R11" s="236">
        <f>'Fee Schedule FY26'!E9</f>
        <v>7.0000000000000007E-2</v>
      </c>
      <c r="S11" s="245">
        <f>'Fee Schedule FY26'!H9</f>
        <v>4.2000000000000003E-2</v>
      </c>
      <c r="T11" s="247">
        <f>'Fee Schedule FY26'!K9</f>
        <v>2.8000000000000004E-2</v>
      </c>
      <c r="U11" s="236">
        <f>'Fee Schedule FY26'!F9</f>
        <v>3.9E-2</v>
      </c>
      <c r="V11" s="245">
        <f>'Fee Schedule FY26'!H9</f>
        <v>4.2000000000000003E-2</v>
      </c>
      <c r="W11" s="247">
        <f>'Fee Schedule FY26'!L9</f>
        <v>7.0000000000000007E-2</v>
      </c>
    </row>
    <row r="12" spans="1:23" ht="14.25" customHeight="1" x14ac:dyDescent="0.25">
      <c r="A12" s="73"/>
      <c r="B12" s="249"/>
      <c r="C12" s="163" t="s">
        <v>94</v>
      </c>
      <c r="D12" s="164">
        <f>'2022 SMI Brackets'!C11</f>
        <v>0.17</v>
      </c>
      <c r="E12" s="145">
        <f>'2024 SMI Brackets'!F11</f>
        <v>20827</v>
      </c>
      <c r="F12" s="145">
        <f>'2024 SMI Brackets'!G11</f>
        <v>24794</v>
      </c>
      <c r="G12" s="146">
        <f>'2024 SMI Brackets'!H11</f>
        <v>28761</v>
      </c>
      <c r="H12" s="146">
        <f>'2024 SMI Brackets'!I11</f>
        <v>32728</v>
      </c>
      <c r="I12" s="146">
        <f>'2024 SMI Brackets'!J11</f>
        <v>33472</v>
      </c>
      <c r="J12" s="146">
        <f>'2024 SMI Brackets'!K11</f>
        <v>34216</v>
      </c>
      <c r="K12" s="146">
        <f>'2024 SMI Brackets'!L11</f>
        <v>34960</v>
      </c>
      <c r="L12" s="146">
        <f>'2024 SMI Brackets'!M11</f>
        <v>35704</v>
      </c>
      <c r="M12" s="146">
        <f>'2024 SMI Brackets'!N11</f>
        <v>36448</v>
      </c>
      <c r="N12" s="165">
        <f>'2024 SMI Brackets'!O11</f>
        <v>37191</v>
      </c>
      <c r="O12" s="244"/>
      <c r="P12" s="246"/>
      <c r="Q12" s="260"/>
      <c r="R12" s="244"/>
      <c r="S12" s="246"/>
      <c r="T12" s="260"/>
      <c r="U12" s="244"/>
      <c r="V12" s="246"/>
      <c r="W12" s="260"/>
    </row>
    <row r="13" spans="1:23" ht="14.25" customHeight="1" x14ac:dyDescent="0.25">
      <c r="A13" s="73"/>
      <c r="B13" s="249"/>
      <c r="C13" s="148" t="s">
        <v>93</v>
      </c>
      <c r="D13" s="149">
        <f>'2022 SMI Brackets'!C12</f>
        <v>0.17</v>
      </c>
      <c r="E13" s="150">
        <f>'2024 SMI Brackets'!F12</f>
        <v>20828</v>
      </c>
      <c r="F13" s="150">
        <f>'2024 SMI Brackets'!G12</f>
        <v>24795</v>
      </c>
      <c r="G13" s="151">
        <f>'2024 SMI Brackets'!H12</f>
        <v>28762</v>
      </c>
      <c r="H13" s="150">
        <f>'2024 SMI Brackets'!I12</f>
        <v>32729</v>
      </c>
      <c r="I13" s="150">
        <f>'2024 SMI Brackets'!J12</f>
        <v>33473</v>
      </c>
      <c r="J13" s="150">
        <f>'2024 SMI Brackets'!K12</f>
        <v>34217</v>
      </c>
      <c r="K13" s="150">
        <f>'2024 SMI Brackets'!L12</f>
        <v>34961</v>
      </c>
      <c r="L13" s="150">
        <f>'2024 SMI Brackets'!M12</f>
        <v>35705</v>
      </c>
      <c r="M13" s="150">
        <f>'2024 SMI Brackets'!N12</f>
        <v>36449</v>
      </c>
      <c r="N13" s="152">
        <f>'2024 SMI Brackets'!O12</f>
        <v>37192</v>
      </c>
      <c r="O13" s="240">
        <f>'Fee Schedule FY26'!D11</f>
        <v>8.5000000000000006E-2</v>
      </c>
      <c r="P13" s="242">
        <f>'Fee Schedule FY26'!G11</f>
        <v>5.1000000000000004E-2</v>
      </c>
      <c r="Q13" s="261">
        <f>'Fee Schedule FY26'!J11</f>
        <v>3.4000000000000002E-2</v>
      </c>
      <c r="R13" s="240">
        <f>'Fee Schedule FY26'!E11</f>
        <v>7.4999999999999997E-2</v>
      </c>
      <c r="S13" s="242">
        <f>'Fee Schedule FY26'!H11</f>
        <v>4.4999999999999998E-2</v>
      </c>
      <c r="T13" s="261">
        <f>'Fee Schedule FY26'!K11</f>
        <v>0.03</v>
      </c>
      <c r="U13" s="240">
        <f>'Fee Schedule FY26'!F11</f>
        <v>4.2000000000000003E-2</v>
      </c>
      <c r="V13" s="242">
        <f>'Fee Schedule FY26'!H11</f>
        <v>4.4999999999999998E-2</v>
      </c>
      <c r="W13" s="261">
        <f>'Fee Schedule FY26'!L11</f>
        <v>7.4999999999999997E-2</v>
      </c>
    </row>
    <row r="14" spans="1:23" ht="14.25" customHeight="1" x14ac:dyDescent="0.25">
      <c r="A14" s="73"/>
      <c r="B14" s="249"/>
      <c r="C14" s="153" t="s">
        <v>94</v>
      </c>
      <c r="D14" s="154">
        <f>'2022 SMI Brackets'!C13</f>
        <v>0.2</v>
      </c>
      <c r="E14" s="155">
        <f>'2024 SMI Brackets'!F13</f>
        <v>24502</v>
      </c>
      <c r="F14" s="155">
        <f>'2024 SMI Brackets'!G13</f>
        <v>29170</v>
      </c>
      <c r="G14" s="156">
        <f>'2024 SMI Brackets'!H13</f>
        <v>33837</v>
      </c>
      <c r="H14" s="155">
        <f>'2024 SMI Brackets'!I13</f>
        <v>38504</v>
      </c>
      <c r="I14" s="155">
        <f>'2024 SMI Brackets'!J13</f>
        <v>39379</v>
      </c>
      <c r="J14" s="155">
        <f>'2024 SMI Brackets'!K13</f>
        <v>40254</v>
      </c>
      <c r="K14" s="155">
        <f>'2024 SMI Brackets'!L13</f>
        <v>41129</v>
      </c>
      <c r="L14" s="155">
        <f>'2024 SMI Brackets'!M13</f>
        <v>42005</v>
      </c>
      <c r="M14" s="155">
        <f>'2024 SMI Brackets'!N13</f>
        <v>42880</v>
      </c>
      <c r="N14" s="157">
        <f>'2024 SMI Brackets'!O13</f>
        <v>43755</v>
      </c>
      <c r="O14" s="241"/>
      <c r="P14" s="243"/>
      <c r="Q14" s="262"/>
      <c r="R14" s="241"/>
      <c r="S14" s="243"/>
      <c r="T14" s="262"/>
      <c r="U14" s="241"/>
      <c r="V14" s="243"/>
      <c r="W14" s="262"/>
    </row>
    <row r="15" spans="1:23" ht="14.25" customHeight="1" x14ac:dyDescent="0.25">
      <c r="A15" s="73"/>
      <c r="B15" s="249"/>
      <c r="C15" s="158" t="s">
        <v>93</v>
      </c>
      <c r="D15" s="159">
        <f>'2022 SMI Brackets'!C14</f>
        <v>0.2</v>
      </c>
      <c r="E15" s="160">
        <f>'2024 SMI Brackets'!F14</f>
        <v>24503</v>
      </c>
      <c r="F15" s="160">
        <f>'2024 SMI Brackets'!G14</f>
        <v>29171</v>
      </c>
      <c r="G15" s="161">
        <f>'2024 SMI Brackets'!H14</f>
        <v>33838</v>
      </c>
      <c r="H15" s="160">
        <f>'2024 SMI Brackets'!I14</f>
        <v>38505</v>
      </c>
      <c r="I15" s="160">
        <f>'2024 SMI Brackets'!J14</f>
        <v>39380</v>
      </c>
      <c r="J15" s="160">
        <f>'2024 SMI Brackets'!K14</f>
        <v>40255</v>
      </c>
      <c r="K15" s="160">
        <f>'2024 SMI Brackets'!L14</f>
        <v>41130</v>
      </c>
      <c r="L15" s="160">
        <f>'2024 SMI Brackets'!M14</f>
        <v>42006</v>
      </c>
      <c r="M15" s="160">
        <f>'2024 SMI Brackets'!N14</f>
        <v>42881</v>
      </c>
      <c r="N15" s="162">
        <f>'2024 SMI Brackets'!O14</f>
        <v>43756</v>
      </c>
      <c r="O15" s="236">
        <f>'Fee Schedule FY26'!D13</f>
        <v>0.09</v>
      </c>
      <c r="P15" s="245">
        <f>'Fee Schedule FY26'!G13</f>
        <v>5.3999999999999999E-2</v>
      </c>
      <c r="Q15" s="247">
        <f>'Fee Schedule FY26'!J13</f>
        <v>3.5999999999999997E-2</v>
      </c>
      <c r="R15" s="236">
        <f>'Fee Schedule FY26'!E13</f>
        <v>7.4999999999999997E-2</v>
      </c>
      <c r="S15" s="245">
        <f>'Fee Schedule FY26'!H13</f>
        <v>4.4999999999999998E-2</v>
      </c>
      <c r="T15" s="247">
        <f>'Fee Schedule FY26'!K13</f>
        <v>0.03</v>
      </c>
      <c r="U15" s="236">
        <f>'Fee Schedule FY26'!F13</f>
        <v>4.2000000000000003E-2</v>
      </c>
      <c r="V15" s="245">
        <f>'Fee Schedule FY26'!H13</f>
        <v>4.4999999999999998E-2</v>
      </c>
      <c r="W15" s="247">
        <f>'Fee Schedule FY26'!L13</f>
        <v>7.4999999999999997E-2</v>
      </c>
    </row>
    <row r="16" spans="1:23" ht="14.25" customHeight="1" x14ac:dyDescent="0.25">
      <c r="A16" s="73"/>
      <c r="B16" s="249"/>
      <c r="C16" s="163" t="s">
        <v>94</v>
      </c>
      <c r="D16" s="164">
        <f>'2022 SMI Brackets'!C15</f>
        <v>0.23</v>
      </c>
      <c r="E16" s="145">
        <f>'2024 SMI Brackets'!F15</f>
        <v>28178</v>
      </c>
      <c r="F16" s="145">
        <f>'2024 SMI Brackets'!G15</f>
        <v>33545</v>
      </c>
      <c r="G16" s="146">
        <f>'2024 SMI Brackets'!H15</f>
        <v>38912</v>
      </c>
      <c r="H16" s="146">
        <f>'2024 SMI Brackets'!I15</f>
        <v>44280</v>
      </c>
      <c r="I16" s="146">
        <f>'2024 SMI Brackets'!J15</f>
        <v>45286</v>
      </c>
      <c r="J16" s="146">
        <f>'2024 SMI Brackets'!K15</f>
        <v>46293</v>
      </c>
      <c r="K16" s="146">
        <f>'2024 SMI Brackets'!L15</f>
        <v>47299</v>
      </c>
      <c r="L16" s="146">
        <f>'2024 SMI Brackets'!M15</f>
        <v>48305</v>
      </c>
      <c r="M16" s="146">
        <f>'2024 SMI Brackets'!N15</f>
        <v>49312</v>
      </c>
      <c r="N16" s="165">
        <f>'2024 SMI Brackets'!O15</f>
        <v>50318</v>
      </c>
      <c r="O16" s="244"/>
      <c r="P16" s="246"/>
      <c r="Q16" s="260"/>
      <c r="R16" s="244"/>
      <c r="S16" s="246"/>
      <c r="T16" s="260"/>
      <c r="U16" s="244"/>
      <c r="V16" s="246"/>
      <c r="W16" s="260"/>
    </row>
    <row r="17" spans="1:23" ht="14.25" customHeight="1" x14ac:dyDescent="0.25">
      <c r="A17" s="73"/>
      <c r="B17" s="249"/>
      <c r="C17" s="148" t="s">
        <v>93</v>
      </c>
      <c r="D17" s="149">
        <f>'2022 SMI Brackets'!C16</f>
        <v>0.23</v>
      </c>
      <c r="E17" s="150">
        <f>'2024 SMI Brackets'!F16</f>
        <v>28179</v>
      </c>
      <c r="F17" s="150">
        <f>'2024 SMI Brackets'!G16</f>
        <v>33546</v>
      </c>
      <c r="G17" s="151">
        <f>'2024 SMI Brackets'!H16</f>
        <v>38913</v>
      </c>
      <c r="H17" s="150">
        <f>'2024 SMI Brackets'!I16</f>
        <v>44281</v>
      </c>
      <c r="I17" s="150">
        <f>'2024 SMI Brackets'!J16</f>
        <v>45287</v>
      </c>
      <c r="J17" s="150">
        <f>'2024 SMI Brackets'!K16</f>
        <v>46294</v>
      </c>
      <c r="K17" s="150">
        <f>'2024 SMI Brackets'!L16</f>
        <v>47300</v>
      </c>
      <c r="L17" s="150">
        <f>'2024 SMI Brackets'!M16</f>
        <v>48306</v>
      </c>
      <c r="M17" s="150">
        <f>'2024 SMI Brackets'!N16</f>
        <v>49313</v>
      </c>
      <c r="N17" s="152">
        <f>'2024 SMI Brackets'!O16</f>
        <v>50319</v>
      </c>
      <c r="O17" s="240">
        <f>'Fee Schedule FY26'!D15</f>
        <v>9.5000000000000001E-2</v>
      </c>
      <c r="P17" s="242">
        <f>'Fee Schedule FY26'!G15</f>
        <v>5.6999999999999995E-2</v>
      </c>
      <c r="Q17" s="261">
        <f>'Fee Schedule FY26'!J15</f>
        <v>3.8000000000000006E-2</v>
      </c>
      <c r="R17" s="240">
        <f>'Fee Schedule FY26'!E15</f>
        <v>0.08</v>
      </c>
      <c r="S17" s="242">
        <f>'Fee Schedule FY26'!H15</f>
        <v>4.8000000000000001E-2</v>
      </c>
      <c r="T17" s="261">
        <f>'Fee Schedule FY26'!K15</f>
        <v>3.2000000000000001E-2</v>
      </c>
      <c r="U17" s="240">
        <f>'Fee Schedule FY26'!F15</f>
        <v>4.4999999999999998E-2</v>
      </c>
      <c r="V17" s="242">
        <f>'Fee Schedule FY26'!H15</f>
        <v>4.8000000000000001E-2</v>
      </c>
      <c r="W17" s="261">
        <f>'Fee Schedule FY26'!L15</f>
        <v>0.08</v>
      </c>
    </row>
    <row r="18" spans="1:23" ht="14.25" customHeight="1" x14ac:dyDescent="0.25">
      <c r="A18" s="73"/>
      <c r="B18" s="249"/>
      <c r="C18" s="153" t="s">
        <v>94</v>
      </c>
      <c r="D18" s="154">
        <f>'2022 SMI Brackets'!C17</f>
        <v>0.26</v>
      </c>
      <c r="E18" s="155">
        <f>'2024 SMI Brackets'!F17</f>
        <v>31853</v>
      </c>
      <c r="F18" s="155">
        <f>'2024 SMI Brackets'!G17</f>
        <v>37921</v>
      </c>
      <c r="G18" s="156">
        <f>'2024 SMI Brackets'!H17</f>
        <v>43988</v>
      </c>
      <c r="H18" s="155">
        <f>'2024 SMI Brackets'!I17</f>
        <v>50056</v>
      </c>
      <c r="I18" s="155">
        <f>'2024 SMI Brackets'!J17</f>
        <v>51193</v>
      </c>
      <c r="J18" s="155">
        <f>'2024 SMI Brackets'!K17</f>
        <v>52331</v>
      </c>
      <c r="K18" s="155">
        <f>'2024 SMI Brackets'!L17</f>
        <v>53469</v>
      </c>
      <c r="L18" s="155">
        <f>'2024 SMI Brackets'!M17</f>
        <v>54606</v>
      </c>
      <c r="M18" s="155">
        <f>'2024 SMI Brackets'!N17</f>
        <v>55744</v>
      </c>
      <c r="N18" s="157">
        <f>'2024 SMI Brackets'!O17</f>
        <v>56882</v>
      </c>
      <c r="O18" s="241"/>
      <c r="P18" s="243"/>
      <c r="Q18" s="262"/>
      <c r="R18" s="241"/>
      <c r="S18" s="243"/>
      <c r="T18" s="262"/>
      <c r="U18" s="241"/>
      <c r="V18" s="243"/>
      <c r="W18" s="262"/>
    </row>
    <row r="19" spans="1:23" ht="14.25" customHeight="1" x14ac:dyDescent="0.25">
      <c r="A19" s="73"/>
      <c r="B19" s="249"/>
      <c r="C19" s="158" t="s">
        <v>93</v>
      </c>
      <c r="D19" s="159">
        <f>'2022 SMI Brackets'!C18</f>
        <v>0.26</v>
      </c>
      <c r="E19" s="160">
        <f>'2024 SMI Brackets'!F18</f>
        <v>31854</v>
      </c>
      <c r="F19" s="160">
        <f>'2024 SMI Brackets'!G18</f>
        <v>37922</v>
      </c>
      <c r="G19" s="161">
        <f>'2024 SMI Brackets'!H18</f>
        <v>43989</v>
      </c>
      <c r="H19" s="160">
        <f>'2024 SMI Brackets'!I18</f>
        <v>50057</v>
      </c>
      <c r="I19" s="160">
        <f>'2024 SMI Brackets'!J18</f>
        <v>51194</v>
      </c>
      <c r="J19" s="160">
        <f>'2024 SMI Brackets'!K18</f>
        <v>52332</v>
      </c>
      <c r="K19" s="160">
        <f>'2024 SMI Brackets'!L18</f>
        <v>53470</v>
      </c>
      <c r="L19" s="160">
        <f>'2024 SMI Brackets'!M18</f>
        <v>54607</v>
      </c>
      <c r="M19" s="160">
        <f>'2024 SMI Brackets'!N18</f>
        <v>55745</v>
      </c>
      <c r="N19" s="162">
        <f>'2024 SMI Brackets'!O18</f>
        <v>56883</v>
      </c>
      <c r="O19" s="236">
        <f>'Fee Schedule FY26'!D17</f>
        <v>9.5000000000000001E-2</v>
      </c>
      <c r="P19" s="245">
        <f>'Fee Schedule FY26'!G17</f>
        <v>5.6999999999999995E-2</v>
      </c>
      <c r="Q19" s="247">
        <f>'Fee Schedule FY26'!J17</f>
        <v>3.8000000000000006E-2</v>
      </c>
      <c r="R19" s="236">
        <f>'Fee Schedule FY26'!E17</f>
        <v>0.08</v>
      </c>
      <c r="S19" s="245">
        <f>'Fee Schedule FY26'!H17</f>
        <v>4.8000000000000001E-2</v>
      </c>
      <c r="T19" s="247">
        <f>'Fee Schedule FY26'!K17</f>
        <v>3.2000000000000001E-2</v>
      </c>
      <c r="U19" s="236">
        <f>'Fee Schedule FY26'!F17</f>
        <v>4.4999999999999998E-2</v>
      </c>
      <c r="V19" s="245">
        <f>'Fee Schedule FY26'!H17</f>
        <v>4.8000000000000001E-2</v>
      </c>
      <c r="W19" s="247">
        <f>'Fee Schedule FY26'!L17</f>
        <v>0.08</v>
      </c>
    </row>
    <row r="20" spans="1:23" ht="14.25" customHeight="1" x14ac:dyDescent="0.25">
      <c r="A20" s="73"/>
      <c r="B20" s="249"/>
      <c r="C20" s="163" t="s">
        <v>94</v>
      </c>
      <c r="D20" s="164">
        <f>'2022 SMI Brackets'!C19</f>
        <v>0.28999999999999998</v>
      </c>
      <c r="E20" s="145">
        <f>'2024 SMI Brackets'!F19</f>
        <v>35529</v>
      </c>
      <c r="F20" s="145">
        <f>'2024 SMI Brackets'!G19</f>
        <v>42296</v>
      </c>
      <c r="G20" s="146">
        <f>'2024 SMI Brackets'!H19</f>
        <v>49064</v>
      </c>
      <c r="H20" s="146">
        <f>'2024 SMI Brackets'!I19</f>
        <v>55831</v>
      </c>
      <c r="I20" s="146">
        <f>'2024 SMI Brackets'!J19</f>
        <v>57100</v>
      </c>
      <c r="J20" s="146">
        <f>'2024 SMI Brackets'!K19</f>
        <v>58369</v>
      </c>
      <c r="K20" s="146">
        <f>'2024 SMI Brackets'!L19</f>
        <v>59638</v>
      </c>
      <c r="L20" s="146">
        <f>'2024 SMI Brackets'!M19</f>
        <v>60907</v>
      </c>
      <c r="M20" s="146">
        <f>'2024 SMI Brackets'!N19</f>
        <v>62176</v>
      </c>
      <c r="N20" s="165">
        <f>'2024 SMI Brackets'!O19</f>
        <v>63445</v>
      </c>
      <c r="O20" s="244"/>
      <c r="P20" s="246"/>
      <c r="Q20" s="260"/>
      <c r="R20" s="244"/>
      <c r="S20" s="246"/>
      <c r="T20" s="260"/>
      <c r="U20" s="244"/>
      <c r="V20" s="246"/>
      <c r="W20" s="260"/>
    </row>
    <row r="21" spans="1:23" ht="14.25" customHeight="1" x14ac:dyDescent="0.25">
      <c r="A21" s="73"/>
      <c r="B21" s="249"/>
      <c r="C21" s="148" t="s">
        <v>93</v>
      </c>
      <c r="D21" s="149">
        <f>'2022 SMI Brackets'!C20</f>
        <v>0.28999999999999998</v>
      </c>
      <c r="E21" s="150">
        <f>'2024 SMI Brackets'!F20</f>
        <v>35530</v>
      </c>
      <c r="F21" s="150">
        <f>'2024 SMI Brackets'!G20</f>
        <v>42297</v>
      </c>
      <c r="G21" s="151">
        <f>'2024 SMI Brackets'!H20</f>
        <v>49065</v>
      </c>
      <c r="H21" s="150">
        <f>'2024 SMI Brackets'!I20</f>
        <v>55832</v>
      </c>
      <c r="I21" s="150">
        <f>'2024 SMI Brackets'!J20</f>
        <v>57101</v>
      </c>
      <c r="J21" s="150">
        <f>'2024 SMI Brackets'!K20</f>
        <v>58370</v>
      </c>
      <c r="K21" s="150">
        <f>'2024 SMI Brackets'!L20</f>
        <v>59639</v>
      </c>
      <c r="L21" s="150">
        <f>'2024 SMI Brackets'!M20</f>
        <v>60908</v>
      </c>
      <c r="M21" s="150">
        <f>'2024 SMI Brackets'!N20</f>
        <v>62177</v>
      </c>
      <c r="N21" s="152">
        <f>'2024 SMI Brackets'!O20</f>
        <v>63446</v>
      </c>
      <c r="O21" s="240">
        <f>'Fee Schedule FY26'!D19</f>
        <v>9.5000000000000001E-2</v>
      </c>
      <c r="P21" s="242">
        <f>'Fee Schedule FY26'!G19</f>
        <v>5.6999999999999995E-2</v>
      </c>
      <c r="Q21" s="261">
        <f>'Fee Schedule FY26'!J19</f>
        <v>3.8000000000000006E-2</v>
      </c>
      <c r="R21" s="240">
        <f>'Fee Schedule FY26'!E19</f>
        <v>0.08</v>
      </c>
      <c r="S21" s="242">
        <f>'Fee Schedule FY26'!H19</f>
        <v>4.8000000000000001E-2</v>
      </c>
      <c r="T21" s="261">
        <f>'Fee Schedule FY26'!K19</f>
        <v>3.2000000000000001E-2</v>
      </c>
      <c r="U21" s="240">
        <f>'Fee Schedule FY26'!F19</f>
        <v>4.4999999999999998E-2</v>
      </c>
      <c r="V21" s="242">
        <f>'Fee Schedule FY26'!H19</f>
        <v>4.8000000000000001E-2</v>
      </c>
      <c r="W21" s="261">
        <f>'Fee Schedule FY26'!L19</f>
        <v>0.08</v>
      </c>
    </row>
    <row r="22" spans="1:23" ht="14.25" customHeight="1" x14ac:dyDescent="0.25">
      <c r="A22" s="73"/>
      <c r="B22" s="249"/>
      <c r="C22" s="153" t="s">
        <v>94</v>
      </c>
      <c r="D22" s="154">
        <f>'2022 SMI Brackets'!C21</f>
        <v>0.32</v>
      </c>
      <c r="E22" s="155">
        <f>'2024 SMI Brackets'!F21</f>
        <v>39204</v>
      </c>
      <c r="F22" s="155">
        <f>'2024 SMI Brackets'!G21</f>
        <v>46672</v>
      </c>
      <c r="G22" s="156">
        <f>'2024 SMI Brackets'!H21</f>
        <v>54139</v>
      </c>
      <c r="H22" s="155">
        <f>'2024 SMI Brackets'!I21</f>
        <v>61607</v>
      </c>
      <c r="I22" s="155">
        <f>'2024 SMI Brackets'!J21</f>
        <v>63007</v>
      </c>
      <c r="J22" s="155">
        <f>'2024 SMI Brackets'!K21</f>
        <v>64408</v>
      </c>
      <c r="K22" s="155">
        <f>'2024 SMI Brackets'!L21</f>
        <v>65808</v>
      </c>
      <c r="L22" s="155">
        <f>'2024 SMI Brackets'!M21</f>
        <v>67208</v>
      </c>
      <c r="M22" s="155">
        <f>'2024 SMI Brackets'!N21</f>
        <v>68608</v>
      </c>
      <c r="N22" s="157">
        <f>'2024 SMI Brackets'!O21</f>
        <v>70008</v>
      </c>
      <c r="O22" s="241"/>
      <c r="P22" s="243"/>
      <c r="Q22" s="262"/>
      <c r="R22" s="241"/>
      <c r="S22" s="243"/>
      <c r="T22" s="262"/>
      <c r="U22" s="241"/>
      <c r="V22" s="243"/>
      <c r="W22" s="262"/>
    </row>
    <row r="23" spans="1:23" ht="14.25" customHeight="1" x14ac:dyDescent="0.25">
      <c r="A23" s="73"/>
      <c r="B23" s="249"/>
      <c r="C23" s="158" t="s">
        <v>93</v>
      </c>
      <c r="D23" s="159">
        <f>'2022 SMI Brackets'!C22</f>
        <v>0.32</v>
      </c>
      <c r="E23" s="160">
        <f>'2024 SMI Brackets'!F22</f>
        <v>39205</v>
      </c>
      <c r="F23" s="160">
        <f>'2024 SMI Brackets'!G22</f>
        <v>46673</v>
      </c>
      <c r="G23" s="161">
        <f>'2024 SMI Brackets'!H22</f>
        <v>54140</v>
      </c>
      <c r="H23" s="160">
        <f>'2024 SMI Brackets'!I22</f>
        <v>61608</v>
      </c>
      <c r="I23" s="160">
        <f>'2024 SMI Brackets'!J22</f>
        <v>63008</v>
      </c>
      <c r="J23" s="160">
        <f>'2024 SMI Brackets'!K22</f>
        <v>64409</v>
      </c>
      <c r="K23" s="160">
        <f>'2024 SMI Brackets'!L22</f>
        <v>65809</v>
      </c>
      <c r="L23" s="160">
        <f>'2024 SMI Brackets'!M22</f>
        <v>67209</v>
      </c>
      <c r="M23" s="160">
        <f>'2024 SMI Brackets'!N22</f>
        <v>68609</v>
      </c>
      <c r="N23" s="162">
        <f>'2024 SMI Brackets'!O22</f>
        <v>70009</v>
      </c>
      <c r="O23" s="236">
        <f>'Fee Schedule FY26'!D21</f>
        <v>9.5000000000000001E-2</v>
      </c>
      <c r="P23" s="245">
        <f>'Fee Schedule FY26'!G21</f>
        <v>5.6999999999999995E-2</v>
      </c>
      <c r="Q23" s="247">
        <f>'Fee Schedule FY26'!J21</f>
        <v>3.8000000000000006E-2</v>
      </c>
      <c r="R23" s="236">
        <f>'Fee Schedule FY26'!E21</f>
        <v>0.08</v>
      </c>
      <c r="S23" s="245">
        <f>'Fee Schedule FY26'!H21</f>
        <v>4.8000000000000001E-2</v>
      </c>
      <c r="T23" s="247">
        <f>'Fee Schedule FY26'!K21</f>
        <v>3.2000000000000001E-2</v>
      </c>
      <c r="U23" s="236">
        <f>'Fee Schedule FY26'!F21</f>
        <v>4.4999999999999998E-2</v>
      </c>
      <c r="V23" s="245">
        <f>'Fee Schedule FY26'!H21</f>
        <v>4.8000000000000001E-2</v>
      </c>
      <c r="W23" s="247">
        <f>'Fee Schedule FY26'!L21</f>
        <v>0.08</v>
      </c>
    </row>
    <row r="24" spans="1:23" ht="14.25" customHeight="1" x14ac:dyDescent="0.25">
      <c r="A24" s="73"/>
      <c r="B24" s="249"/>
      <c r="C24" s="163" t="s">
        <v>94</v>
      </c>
      <c r="D24" s="164">
        <f>'2022 SMI Brackets'!C23</f>
        <v>0.35</v>
      </c>
      <c r="E24" s="145">
        <f>'2024 SMI Brackets'!F23</f>
        <v>42880</v>
      </c>
      <c r="F24" s="145">
        <f>'2024 SMI Brackets'!G23</f>
        <v>51048</v>
      </c>
      <c r="G24" s="146">
        <f>'2024 SMI Brackets'!H23</f>
        <v>59215</v>
      </c>
      <c r="H24" s="146">
        <f>'2024 SMI Brackets'!I23</f>
        <v>67383</v>
      </c>
      <c r="I24" s="146">
        <f>'2024 SMI Brackets'!J23</f>
        <v>68914</v>
      </c>
      <c r="J24" s="146">
        <f>'2024 SMI Brackets'!K23</f>
        <v>70446</v>
      </c>
      <c r="K24" s="146">
        <f>'2024 SMI Brackets'!L23</f>
        <v>71977</v>
      </c>
      <c r="L24" s="146">
        <f>'2024 SMI Brackets'!M23</f>
        <v>73509</v>
      </c>
      <c r="M24" s="146">
        <f>'2024 SMI Brackets'!N23</f>
        <v>75040</v>
      </c>
      <c r="N24" s="165">
        <f>'2024 SMI Brackets'!O23</f>
        <v>76572</v>
      </c>
      <c r="O24" s="244"/>
      <c r="P24" s="246"/>
      <c r="Q24" s="260"/>
      <c r="R24" s="244"/>
      <c r="S24" s="246"/>
      <c r="T24" s="260"/>
      <c r="U24" s="244"/>
      <c r="V24" s="246"/>
      <c r="W24" s="260"/>
    </row>
    <row r="25" spans="1:23" ht="14.25" customHeight="1" x14ac:dyDescent="0.25">
      <c r="A25" s="73"/>
      <c r="B25" s="249"/>
      <c r="C25" s="148" t="s">
        <v>93</v>
      </c>
      <c r="D25" s="149">
        <f>'2022 SMI Brackets'!C24</f>
        <v>0.35</v>
      </c>
      <c r="E25" s="150">
        <f>'2024 SMI Brackets'!F24</f>
        <v>42881</v>
      </c>
      <c r="F25" s="150">
        <f>'2024 SMI Brackets'!G24</f>
        <v>51049</v>
      </c>
      <c r="G25" s="151">
        <f>'2024 SMI Brackets'!H24</f>
        <v>59216</v>
      </c>
      <c r="H25" s="150">
        <f>'2024 SMI Brackets'!I24</f>
        <v>67384</v>
      </c>
      <c r="I25" s="150">
        <f>'2024 SMI Brackets'!J24</f>
        <v>68915</v>
      </c>
      <c r="J25" s="150">
        <f>'2024 SMI Brackets'!K24</f>
        <v>70447</v>
      </c>
      <c r="K25" s="150">
        <f>'2024 SMI Brackets'!L24</f>
        <v>71978</v>
      </c>
      <c r="L25" s="150">
        <f>'2024 SMI Brackets'!M24</f>
        <v>73510</v>
      </c>
      <c r="M25" s="150">
        <f>'2024 SMI Brackets'!N24</f>
        <v>75041</v>
      </c>
      <c r="N25" s="152">
        <f>'2024 SMI Brackets'!O24</f>
        <v>76573</v>
      </c>
      <c r="O25" s="240">
        <f>'Fee Schedule FY26'!D23</f>
        <v>9.5000000000000001E-2</v>
      </c>
      <c r="P25" s="242">
        <f>'Fee Schedule FY26'!G23</f>
        <v>5.6999999999999995E-2</v>
      </c>
      <c r="Q25" s="261">
        <f>'Fee Schedule FY26'!J23</f>
        <v>3.8000000000000006E-2</v>
      </c>
      <c r="R25" s="240">
        <f>'Fee Schedule FY26'!E23</f>
        <v>0.08</v>
      </c>
      <c r="S25" s="242">
        <f>'Fee Schedule FY26'!H23</f>
        <v>4.8000000000000001E-2</v>
      </c>
      <c r="T25" s="261">
        <f>'Fee Schedule FY26'!K23</f>
        <v>3.2000000000000001E-2</v>
      </c>
      <c r="U25" s="240">
        <f>'Fee Schedule FY26'!F23</f>
        <v>4.4999999999999998E-2</v>
      </c>
      <c r="V25" s="242">
        <f>'Fee Schedule FY26'!H23</f>
        <v>4.8000000000000001E-2</v>
      </c>
      <c r="W25" s="261">
        <f>'Fee Schedule FY26'!L23</f>
        <v>0.08</v>
      </c>
    </row>
    <row r="26" spans="1:23" ht="14.25" customHeight="1" x14ac:dyDescent="0.25">
      <c r="A26" s="73"/>
      <c r="B26" s="249"/>
      <c r="C26" s="153" t="s">
        <v>94</v>
      </c>
      <c r="D26" s="154">
        <f>'2022 SMI Brackets'!C25</f>
        <v>0.38</v>
      </c>
      <c r="E26" s="155">
        <f>'2024 SMI Brackets'!F25</f>
        <v>46555</v>
      </c>
      <c r="F26" s="155">
        <f>'2024 SMI Brackets'!G25</f>
        <v>55423</v>
      </c>
      <c r="G26" s="156">
        <f>'2024 SMI Brackets'!H25</f>
        <v>64291</v>
      </c>
      <c r="H26" s="155">
        <f>'2024 SMI Brackets'!I25</f>
        <v>73159</v>
      </c>
      <c r="I26" s="155">
        <f>'2024 SMI Brackets'!J25</f>
        <v>74821</v>
      </c>
      <c r="J26" s="155">
        <f>'2024 SMI Brackets'!K25</f>
        <v>76484</v>
      </c>
      <c r="K26" s="155">
        <f>'2024 SMI Brackets'!L25</f>
        <v>78147</v>
      </c>
      <c r="L26" s="155">
        <f>'2024 SMI Brackets'!M25</f>
        <v>79810</v>
      </c>
      <c r="M26" s="155">
        <f>'2024 SMI Brackets'!N25</f>
        <v>81472</v>
      </c>
      <c r="N26" s="157">
        <f>'2024 SMI Brackets'!O25</f>
        <v>83135</v>
      </c>
      <c r="O26" s="241"/>
      <c r="P26" s="243"/>
      <c r="Q26" s="262"/>
      <c r="R26" s="241"/>
      <c r="S26" s="243"/>
      <c r="T26" s="262"/>
      <c r="U26" s="241"/>
      <c r="V26" s="243"/>
      <c r="W26" s="262"/>
    </row>
    <row r="27" spans="1:23" ht="14.25" customHeight="1" x14ac:dyDescent="0.25">
      <c r="A27" s="73"/>
      <c r="B27" s="249"/>
      <c r="C27" s="158" t="s">
        <v>93</v>
      </c>
      <c r="D27" s="159">
        <f>'2022 SMI Brackets'!C26</f>
        <v>0.38</v>
      </c>
      <c r="E27" s="160">
        <f>'2024 SMI Brackets'!F26</f>
        <v>46556</v>
      </c>
      <c r="F27" s="160">
        <f>'2024 SMI Brackets'!G26</f>
        <v>55424</v>
      </c>
      <c r="G27" s="161">
        <f>'2024 SMI Brackets'!H26</f>
        <v>64292</v>
      </c>
      <c r="H27" s="160">
        <f>'2024 SMI Brackets'!I26</f>
        <v>73160</v>
      </c>
      <c r="I27" s="160">
        <f>'2024 SMI Brackets'!J26</f>
        <v>74822</v>
      </c>
      <c r="J27" s="160">
        <f>'2024 SMI Brackets'!K26</f>
        <v>76485</v>
      </c>
      <c r="K27" s="160">
        <f>'2024 SMI Brackets'!L26</f>
        <v>78148</v>
      </c>
      <c r="L27" s="160">
        <f>'2024 SMI Brackets'!M26</f>
        <v>79811</v>
      </c>
      <c r="M27" s="160">
        <f>'2024 SMI Brackets'!N26</f>
        <v>81473</v>
      </c>
      <c r="N27" s="162">
        <f>'2024 SMI Brackets'!O26</f>
        <v>83136</v>
      </c>
      <c r="O27" s="236">
        <f>'Fee Schedule FY26'!D25</f>
        <v>9.5000000000000001E-2</v>
      </c>
      <c r="P27" s="245">
        <f>'Fee Schedule FY26'!G25</f>
        <v>5.6999999999999995E-2</v>
      </c>
      <c r="Q27" s="247">
        <f>'Fee Schedule FY26'!J25</f>
        <v>3.8000000000000006E-2</v>
      </c>
      <c r="R27" s="236">
        <f>'Fee Schedule FY26'!E25</f>
        <v>0.08</v>
      </c>
      <c r="S27" s="245">
        <f>'Fee Schedule FY26'!H25</f>
        <v>4.8000000000000001E-2</v>
      </c>
      <c r="T27" s="247">
        <f>'Fee Schedule FY26'!K25</f>
        <v>3.2000000000000001E-2</v>
      </c>
      <c r="U27" s="236">
        <f>'Fee Schedule FY26'!F25</f>
        <v>4.4999999999999998E-2</v>
      </c>
      <c r="V27" s="245">
        <f>'Fee Schedule FY26'!H25</f>
        <v>4.8000000000000001E-2</v>
      </c>
      <c r="W27" s="247">
        <f>'Fee Schedule FY26'!L25</f>
        <v>0.08</v>
      </c>
    </row>
    <row r="28" spans="1:23" ht="14.25" customHeight="1" x14ac:dyDescent="0.25">
      <c r="A28" s="73"/>
      <c r="B28" s="249"/>
      <c r="C28" s="163" t="s">
        <v>94</v>
      </c>
      <c r="D28" s="164">
        <f>'2022 SMI Brackets'!C27</f>
        <v>0.41</v>
      </c>
      <c r="E28" s="145">
        <f>'2024 SMI Brackets'!F27</f>
        <v>50231</v>
      </c>
      <c r="F28" s="145">
        <f>'2024 SMI Brackets'!G27</f>
        <v>59799</v>
      </c>
      <c r="G28" s="146">
        <f>'2024 SMI Brackets'!H27</f>
        <v>69366</v>
      </c>
      <c r="H28" s="146">
        <f>'2024 SMI Brackets'!I27</f>
        <v>78934</v>
      </c>
      <c r="I28" s="146">
        <f>'2024 SMI Brackets'!J27</f>
        <v>80728</v>
      </c>
      <c r="J28" s="146">
        <f>'2024 SMI Brackets'!K27</f>
        <v>82523</v>
      </c>
      <c r="K28" s="146">
        <f>'2024 SMI Brackets'!L27</f>
        <v>84316</v>
      </c>
      <c r="L28" s="146">
        <f>'2024 SMI Brackets'!M27</f>
        <v>86110</v>
      </c>
      <c r="M28" s="146">
        <f>'2024 SMI Brackets'!N27</f>
        <v>87904</v>
      </c>
      <c r="N28" s="165">
        <f>'2024 SMI Brackets'!O27</f>
        <v>89698</v>
      </c>
      <c r="O28" s="244"/>
      <c r="P28" s="246"/>
      <c r="Q28" s="260"/>
      <c r="R28" s="244"/>
      <c r="S28" s="246"/>
      <c r="T28" s="260"/>
      <c r="U28" s="244"/>
      <c r="V28" s="246"/>
      <c r="W28" s="260"/>
    </row>
    <row r="29" spans="1:23" ht="14.25" customHeight="1" x14ac:dyDescent="0.25">
      <c r="A29" s="73"/>
      <c r="B29" s="249"/>
      <c r="C29" s="148" t="s">
        <v>93</v>
      </c>
      <c r="D29" s="149">
        <f>'2022 SMI Brackets'!C28</f>
        <v>0.41</v>
      </c>
      <c r="E29" s="150">
        <f>'2024 SMI Brackets'!F28</f>
        <v>50232</v>
      </c>
      <c r="F29" s="150">
        <f>'2024 SMI Brackets'!G28</f>
        <v>59800</v>
      </c>
      <c r="G29" s="151">
        <f>'2024 SMI Brackets'!H28</f>
        <v>69367</v>
      </c>
      <c r="H29" s="150">
        <f>'2024 SMI Brackets'!I28</f>
        <v>78935</v>
      </c>
      <c r="I29" s="150">
        <f>'2024 SMI Brackets'!J28</f>
        <v>80729</v>
      </c>
      <c r="J29" s="150">
        <f>'2024 SMI Brackets'!K28</f>
        <v>82524</v>
      </c>
      <c r="K29" s="150">
        <f>'2024 SMI Brackets'!L28</f>
        <v>84317</v>
      </c>
      <c r="L29" s="150">
        <f>'2024 SMI Brackets'!M28</f>
        <v>86111</v>
      </c>
      <c r="M29" s="150">
        <f>'2024 SMI Brackets'!N28</f>
        <v>87905</v>
      </c>
      <c r="N29" s="152">
        <f>'2024 SMI Brackets'!O28</f>
        <v>89699</v>
      </c>
      <c r="O29" s="240">
        <f>'Fee Schedule FY26'!D27</f>
        <v>9.5000000000000001E-2</v>
      </c>
      <c r="P29" s="242">
        <f>'Fee Schedule FY26'!G27</f>
        <v>5.6999999999999995E-2</v>
      </c>
      <c r="Q29" s="261">
        <f>'Fee Schedule FY26'!J27</f>
        <v>3.8000000000000006E-2</v>
      </c>
      <c r="R29" s="240">
        <f>'Fee Schedule FY26'!E27</f>
        <v>0.08</v>
      </c>
      <c r="S29" s="242">
        <f>'Fee Schedule FY26'!H27</f>
        <v>4.8000000000000001E-2</v>
      </c>
      <c r="T29" s="261">
        <f>'Fee Schedule FY26'!K27</f>
        <v>3.2000000000000001E-2</v>
      </c>
      <c r="U29" s="240">
        <f>'Fee Schedule FY26'!F27</f>
        <v>4.4999999999999998E-2</v>
      </c>
      <c r="V29" s="242">
        <f>'Fee Schedule FY26'!H27</f>
        <v>4.8000000000000001E-2</v>
      </c>
      <c r="W29" s="261">
        <f>'Fee Schedule FY26'!L27</f>
        <v>0.08</v>
      </c>
    </row>
    <row r="30" spans="1:23" ht="14.25" customHeight="1" x14ac:dyDescent="0.25">
      <c r="A30" s="73"/>
      <c r="B30" s="249"/>
      <c r="C30" s="153" t="s">
        <v>94</v>
      </c>
      <c r="D30" s="154">
        <f>'2022 SMI Brackets'!C29</f>
        <v>0.44</v>
      </c>
      <c r="E30" s="155">
        <f>'2024 SMI Brackets'!F29</f>
        <v>53906</v>
      </c>
      <c r="F30" s="155">
        <f>'2024 SMI Brackets'!G29</f>
        <v>64174</v>
      </c>
      <c r="G30" s="156">
        <f>'2024 SMI Brackets'!H29</f>
        <v>74442</v>
      </c>
      <c r="H30" s="155">
        <f>'2024 SMI Brackets'!I29</f>
        <v>84710</v>
      </c>
      <c r="I30" s="155">
        <f>'2024 SMI Brackets'!J29</f>
        <v>86635</v>
      </c>
      <c r="J30" s="155">
        <f>'2024 SMI Brackets'!K29</f>
        <v>88561</v>
      </c>
      <c r="K30" s="155">
        <f>'2024 SMI Brackets'!L29</f>
        <v>90486</v>
      </c>
      <c r="L30" s="155">
        <f>'2024 SMI Brackets'!M29</f>
        <v>92411</v>
      </c>
      <c r="M30" s="155">
        <f>'2024 SMI Brackets'!N29</f>
        <v>94336</v>
      </c>
      <c r="N30" s="157">
        <f>'2024 SMI Brackets'!O29</f>
        <v>96262</v>
      </c>
      <c r="O30" s="241"/>
      <c r="P30" s="243"/>
      <c r="Q30" s="262"/>
      <c r="R30" s="241"/>
      <c r="S30" s="243"/>
      <c r="T30" s="262"/>
      <c r="U30" s="241"/>
      <c r="V30" s="243"/>
      <c r="W30" s="262"/>
    </row>
    <row r="31" spans="1:23" ht="14.25" customHeight="1" x14ac:dyDescent="0.25">
      <c r="A31" s="73"/>
      <c r="B31" s="249"/>
      <c r="C31" s="158" t="s">
        <v>93</v>
      </c>
      <c r="D31" s="159">
        <f>'2022 SMI Brackets'!C30</f>
        <v>0.44</v>
      </c>
      <c r="E31" s="160">
        <f>'2024 SMI Brackets'!F30</f>
        <v>53907</v>
      </c>
      <c r="F31" s="160">
        <f>'2024 SMI Brackets'!G30</f>
        <v>64175</v>
      </c>
      <c r="G31" s="161">
        <f>'2024 SMI Brackets'!H30</f>
        <v>74443</v>
      </c>
      <c r="H31" s="160">
        <f>'2024 SMI Brackets'!I30</f>
        <v>84711</v>
      </c>
      <c r="I31" s="160">
        <f>'2024 SMI Brackets'!J30</f>
        <v>86636</v>
      </c>
      <c r="J31" s="160">
        <f>'2024 SMI Brackets'!K30</f>
        <v>88562</v>
      </c>
      <c r="K31" s="160">
        <f>'2024 SMI Brackets'!L30</f>
        <v>90487</v>
      </c>
      <c r="L31" s="160">
        <f>'2024 SMI Brackets'!M30</f>
        <v>92412</v>
      </c>
      <c r="M31" s="160">
        <f>'2024 SMI Brackets'!N30</f>
        <v>94337</v>
      </c>
      <c r="N31" s="162">
        <f>'2024 SMI Brackets'!O30</f>
        <v>96263</v>
      </c>
      <c r="O31" s="236">
        <f>'Fee Schedule FY26'!D29</f>
        <v>9.5000000000000001E-2</v>
      </c>
      <c r="P31" s="245">
        <f>'Fee Schedule FY26'!G29</f>
        <v>5.6999999999999995E-2</v>
      </c>
      <c r="Q31" s="247">
        <f>'Fee Schedule FY26'!J29</f>
        <v>3.8000000000000006E-2</v>
      </c>
      <c r="R31" s="236">
        <f>'Fee Schedule FY26'!E29</f>
        <v>0.08</v>
      </c>
      <c r="S31" s="245">
        <f>'Fee Schedule FY26'!H29</f>
        <v>4.8000000000000001E-2</v>
      </c>
      <c r="T31" s="247">
        <f>'Fee Schedule FY26'!K29</f>
        <v>3.2000000000000001E-2</v>
      </c>
      <c r="U31" s="236">
        <f>'Fee Schedule FY26'!F29</f>
        <v>4.4999999999999998E-2</v>
      </c>
      <c r="V31" s="245">
        <f>'Fee Schedule FY26'!H29</f>
        <v>4.8000000000000001E-2</v>
      </c>
      <c r="W31" s="247">
        <f>'Fee Schedule FY26'!L29</f>
        <v>0.08</v>
      </c>
    </row>
    <row r="32" spans="1:23" ht="14.25" customHeight="1" x14ac:dyDescent="0.25">
      <c r="A32" s="73"/>
      <c r="B32" s="249"/>
      <c r="C32" s="163" t="s">
        <v>94</v>
      </c>
      <c r="D32" s="164">
        <f>'2022 SMI Brackets'!C31</f>
        <v>0.47</v>
      </c>
      <c r="E32" s="145">
        <f>'2024 SMI Brackets'!F31</f>
        <v>57582</v>
      </c>
      <c r="F32" s="145">
        <f>'2024 SMI Brackets'!G31</f>
        <v>68550</v>
      </c>
      <c r="G32" s="146">
        <f>'2024 SMI Brackets'!H31</f>
        <v>79518</v>
      </c>
      <c r="H32" s="146">
        <f>'2024 SMI Brackets'!I31</f>
        <v>90486</v>
      </c>
      <c r="I32" s="146">
        <f>'2024 SMI Brackets'!J31</f>
        <v>92542</v>
      </c>
      <c r="J32" s="146">
        <f>'2024 SMI Brackets'!K31</f>
        <v>94599</v>
      </c>
      <c r="K32" s="146">
        <f>'2024 SMI Brackets'!L31</f>
        <v>96655</v>
      </c>
      <c r="L32" s="146">
        <f>'2024 SMI Brackets'!M31</f>
        <v>98712</v>
      </c>
      <c r="M32" s="146">
        <f>'2024 SMI Brackets'!N31</f>
        <v>100768</v>
      </c>
      <c r="N32" s="165">
        <f>'2024 SMI Brackets'!O31</f>
        <v>102825</v>
      </c>
      <c r="O32" s="244"/>
      <c r="P32" s="246"/>
      <c r="Q32" s="260"/>
      <c r="R32" s="244"/>
      <c r="S32" s="246"/>
      <c r="T32" s="260"/>
      <c r="U32" s="244"/>
      <c r="V32" s="246"/>
      <c r="W32" s="260"/>
    </row>
    <row r="33" spans="1:23" ht="14.25" customHeight="1" x14ac:dyDescent="0.25">
      <c r="A33" s="73"/>
      <c r="B33" s="249"/>
      <c r="C33" s="148" t="s">
        <v>93</v>
      </c>
      <c r="D33" s="149">
        <f>'2022 SMI Brackets'!C32</f>
        <v>0.47</v>
      </c>
      <c r="E33" s="150">
        <f>'2024 SMI Brackets'!F32</f>
        <v>57583</v>
      </c>
      <c r="F33" s="150">
        <f>'2024 SMI Brackets'!G32</f>
        <v>68551</v>
      </c>
      <c r="G33" s="151">
        <f>'2024 SMI Brackets'!H32</f>
        <v>79519</v>
      </c>
      <c r="H33" s="150">
        <f>'2024 SMI Brackets'!I32</f>
        <v>90487</v>
      </c>
      <c r="I33" s="150">
        <f>'2024 SMI Brackets'!J32</f>
        <v>92543</v>
      </c>
      <c r="J33" s="150">
        <f>'2024 SMI Brackets'!K32</f>
        <v>94600</v>
      </c>
      <c r="K33" s="150">
        <f>'2024 SMI Brackets'!L32</f>
        <v>96656</v>
      </c>
      <c r="L33" s="150">
        <f>'2024 SMI Brackets'!M32</f>
        <v>98713</v>
      </c>
      <c r="M33" s="150">
        <f>'2024 SMI Brackets'!N32</f>
        <v>100769</v>
      </c>
      <c r="N33" s="152">
        <f>'2024 SMI Brackets'!O32</f>
        <v>102826</v>
      </c>
      <c r="O33" s="240">
        <f>'Fee Schedule FY26'!D31</f>
        <v>9.5000000000000001E-2</v>
      </c>
      <c r="P33" s="242">
        <f>'Fee Schedule FY26'!G31</f>
        <v>5.6999999999999995E-2</v>
      </c>
      <c r="Q33" s="261">
        <f>'Fee Schedule FY26'!J31</f>
        <v>3.8000000000000006E-2</v>
      </c>
      <c r="R33" s="240">
        <f>'Fee Schedule FY26'!E31</f>
        <v>0.08</v>
      </c>
      <c r="S33" s="242">
        <f>'Fee Schedule FY26'!H31</f>
        <v>4.8000000000000001E-2</v>
      </c>
      <c r="T33" s="261">
        <f>'Fee Schedule FY26'!K31</f>
        <v>3.2000000000000001E-2</v>
      </c>
      <c r="U33" s="240">
        <f>'Fee Schedule FY26'!F31</f>
        <v>4.4999999999999998E-2</v>
      </c>
      <c r="V33" s="242">
        <f>'Fee Schedule FY26'!H31</f>
        <v>4.8000000000000001E-2</v>
      </c>
      <c r="W33" s="261">
        <f>'Fee Schedule FY26'!L31</f>
        <v>0.08</v>
      </c>
    </row>
    <row r="34" spans="1:23" ht="14.25" customHeight="1" x14ac:dyDescent="0.25">
      <c r="A34" s="73"/>
      <c r="B34" s="249"/>
      <c r="C34" s="153" t="s">
        <v>94</v>
      </c>
      <c r="D34" s="154">
        <f>'2022 SMI Brackets'!C33</f>
        <v>0.5</v>
      </c>
      <c r="E34" s="155">
        <f>'2024 SMI Brackets'!F33</f>
        <v>61257</v>
      </c>
      <c r="F34" s="155">
        <f>'2024 SMI Brackets'!G33</f>
        <v>72926</v>
      </c>
      <c r="G34" s="156">
        <f>'2024 SMI Brackets'!H33</f>
        <v>84594</v>
      </c>
      <c r="H34" s="155">
        <f>'2024 SMI Brackets'!I33</f>
        <v>96262</v>
      </c>
      <c r="I34" s="155">
        <f>'2024 SMI Brackets'!J33</f>
        <v>98450</v>
      </c>
      <c r="J34" s="155">
        <f>'2024 SMI Brackets'!K33</f>
        <v>100638</v>
      </c>
      <c r="K34" s="155">
        <f>'2024 SMI Brackets'!L33</f>
        <v>102825</v>
      </c>
      <c r="L34" s="155">
        <f>'2024 SMI Brackets'!M33</f>
        <v>105013</v>
      </c>
      <c r="M34" s="155">
        <f>'2024 SMI Brackets'!N33</f>
        <v>107201</v>
      </c>
      <c r="N34" s="157">
        <f>'2024 SMI Brackets'!O33</f>
        <v>109389</v>
      </c>
      <c r="O34" s="241"/>
      <c r="P34" s="243"/>
      <c r="Q34" s="262"/>
      <c r="R34" s="241"/>
      <c r="S34" s="243"/>
      <c r="T34" s="262"/>
      <c r="U34" s="241"/>
      <c r="V34" s="243"/>
      <c r="W34" s="262"/>
    </row>
    <row r="35" spans="1:23" ht="14.25" customHeight="1" x14ac:dyDescent="0.25">
      <c r="A35" s="73"/>
      <c r="B35" s="249"/>
      <c r="C35" s="158" t="s">
        <v>93</v>
      </c>
      <c r="D35" s="159">
        <f>'2022 SMI Brackets'!C34</f>
        <v>0.5</v>
      </c>
      <c r="E35" s="160">
        <f>'2024 SMI Brackets'!F34</f>
        <v>61258</v>
      </c>
      <c r="F35" s="160">
        <f>'2024 SMI Brackets'!G34</f>
        <v>72927</v>
      </c>
      <c r="G35" s="161">
        <f>'2024 SMI Brackets'!H34</f>
        <v>84595</v>
      </c>
      <c r="H35" s="160">
        <f>'2024 SMI Brackets'!I34</f>
        <v>96263</v>
      </c>
      <c r="I35" s="160">
        <f>'2024 SMI Brackets'!J34</f>
        <v>98451</v>
      </c>
      <c r="J35" s="160">
        <f>'2024 SMI Brackets'!K34</f>
        <v>100639</v>
      </c>
      <c r="K35" s="160">
        <f>'2024 SMI Brackets'!L34</f>
        <v>102826</v>
      </c>
      <c r="L35" s="160">
        <f>'2024 SMI Brackets'!M34</f>
        <v>105014</v>
      </c>
      <c r="M35" s="160">
        <f>'2024 SMI Brackets'!N34</f>
        <v>107202</v>
      </c>
      <c r="N35" s="162">
        <f>'2024 SMI Brackets'!O34</f>
        <v>109390</v>
      </c>
      <c r="O35" s="236">
        <f>'Fee Schedule FY26'!D33</f>
        <v>9.5000000000000001E-2</v>
      </c>
      <c r="P35" s="245">
        <f>'Fee Schedule FY26'!G33</f>
        <v>5.6999999999999995E-2</v>
      </c>
      <c r="Q35" s="247">
        <f>'Fee Schedule FY26'!J33</f>
        <v>3.8000000000000006E-2</v>
      </c>
      <c r="R35" s="236">
        <f>'Fee Schedule FY26'!E33</f>
        <v>0.08</v>
      </c>
      <c r="S35" s="245">
        <f>'Fee Schedule FY26'!H33</f>
        <v>4.8000000000000001E-2</v>
      </c>
      <c r="T35" s="247">
        <f>'Fee Schedule FY26'!K33</f>
        <v>3.2000000000000001E-2</v>
      </c>
      <c r="U35" s="236">
        <f>'Fee Schedule FY26'!F33</f>
        <v>4.4999999999999998E-2</v>
      </c>
      <c r="V35" s="245">
        <f>'Fee Schedule FY26'!H33</f>
        <v>4.8000000000000001E-2</v>
      </c>
      <c r="W35" s="247">
        <f>'Fee Schedule FY26'!L33</f>
        <v>0.08</v>
      </c>
    </row>
    <row r="36" spans="1:23" ht="14.25" customHeight="1" x14ac:dyDescent="0.25">
      <c r="A36" s="73"/>
      <c r="B36" s="249"/>
      <c r="C36" s="163" t="s">
        <v>94</v>
      </c>
      <c r="D36" s="164">
        <f>'2022 SMI Brackets'!C35</f>
        <v>0.53</v>
      </c>
      <c r="E36" s="145">
        <f>'2024 SMI Brackets'!F35</f>
        <v>64932</v>
      </c>
      <c r="F36" s="145">
        <f>'2024 SMI Brackets'!G35</f>
        <v>77301</v>
      </c>
      <c r="G36" s="146">
        <f>'2024 SMI Brackets'!H35</f>
        <v>89669</v>
      </c>
      <c r="H36" s="146">
        <f>'2024 SMI Brackets'!I35</f>
        <v>102037</v>
      </c>
      <c r="I36" s="146">
        <f>'2024 SMI Brackets'!J35</f>
        <v>104357</v>
      </c>
      <c r="J36" s="146">
        <f>'2024 SMI Brackets'!K35</f>
        <v>106676</v>
      </c>
      <c r="K36" s="146">
        <f>'2024 SMI Brackets'!L35</f>
        <v>108995</v>
      </c>
      <c r="L36" s="146">
        <f>'2024 SMI Brackets'!M35</f>
        <v>111314</v>
      </c>
      <c r="M36" s="146">
        <f>'2024 SMI Brackets'!N35</f>
        <v>113633</v>
      </c>
      <c r="N36" s="165">
        <f>'2024 SMI Brackets'!O35</f>
        <v>115952</v>
      </c>
      <c r="O36" s="244"/>
      <c r="P36" s="246"/>
      <c r="Q36" s="260"/>
      <c r="R36" s="244"/>
      <c r="S36" s="246"/>
      <c r="T36" s="260"/>
      <c r="U36" s="244"/>
      <c r="V36" s="246"/>
      <c r="W36" s="260"/>
    </row>
    <row r="37" spans="1:23" ht="14.25" customHeight="1" x14ac:dyDescent="0.25">
      <c r="A37" s="73"/>
      <c r="B37" s="249"/>
      <c r="C37" s="148" t="s">
        <v>93</v>
      </c>
      <c r="D37" s="149">
        <f>'2022 SMI Brackets'!C36</f>
        <v>0.53</v>
      </c>
      <c r="E37" s="150">
        <f>'2024 SMI Brackets'!F36</f>
        <v>64933</v>
      </c>
      <c r="F37" s="150">
        <f>'2024 SMI Brackets'!G36</f>
        <v>77302</v>
      </c>
      <c r="G37" s="151">
        <f>'2024 SMI Brackets'!H36</f>
        <v>89670</v>
      </c>
      <c r="H37" s="150">
        <f>'2024 SMI Brackets'!I36</f>
        <v>102038</v>
      </c>
      <c r="I37" s="150">
        <f>'2024 SMI Brackets'!J36</f>
        <v>104358</v>
      </c>
      <c r="J37" s="150">
        <f>'2024 SMI Brackets'!K36</f>
        <v>106677</v>
      </c>
      <c r="K37" s="150">
        <f>'2024 SMI Brackets'!L36</f>
        <v>108996</v>
      </c>
      <c r="L37" s="150">
        <f>'2024 SMI Brackets'!M36</f>
        <v>111315</v>
      </c>
      <c r="M37" s="150">
        <f>'2024 SMI Brackets'!N36</f>
        <v>113634</v>
      </c>
      <c r="N37" s="152">
        <f>'2024 SMI Brackets'!O36</f>
        <v>115953</v>
      </c>
      <c r="O37" s="240">
        <f>'Fee Schedule FY26'!D35</f>
        <v>9.5000000000000001E-2</v>
      </c>
      <c r="P37" s="242">
        <f>'Fee Schedule FY26'!G35</f>
        <v>5.6999999999999995E-2</v>
      </c>
      <c r="Q37" s="261">
        <f>'Fee Schedule FY26'!J35</f>
        <v>3.8000000000000006E-2</v>
      </c>
      <c r="R37" s="240">
        <f>'Fee Schedule FY26'!E35</f>
        <v>0.08</v>
      </c>
      <c r="S37" s="242">
        <f>'Fee Schedule FY26'!H35</f>
        <v>4.8000000000000001E-2</v>
      </c>
      <c r="T37" s="261">
        <f>'Fee Schedule FY26'!K35</f>
        <v>3.2000000000000001E-2</v>
      </c>
      <c r="U37" s="240">
        <f>'Fee Schedule FY26'!F35</f>
        <v>4.4999999999999998E-2</v>
      </c>
      <c r="V37" s="242">
        <f>'Fee Schedule FY26'!H35</f>
        <v>4.8000000000000001E-2</v>
      </c>
      <c r="W37" s="261">
        <f>'Fee Schedule FY26'!L35</f>
        <v>0.08</v>
      </c>
    </row>
    <row r="38" spans="1:23" ht="14.25" customHeight="1" x14ac:dyDescent="0.25">
      <c r="A38" s="73"/>
      <c r="B38" s="249"/>
      <c r="C38" s="153" t="s">
        <v>94</v>
      </c>
      <c r="D38" s="154">
        <f>'2022 SMI Brackets'!C37</f>
        <v>0.56000000000000005</v>
      </c>
      <c r="E38" s="155">
        <f>'2024 SMI Brackets'!F37</f>
        <v>68608</v>
      </c>
      <c r="F38" s="155">
        <f>'2024 SMI Brackets'!G37</f>
        <v>81677</v>
      </c>
      <c r="G38" s="156">
        <f>'2024 SMI Brackets'!H37</f>
        <v>94745</v>
      </c>
      <c r="H38" s="155">
        <f>'2024 SMI Brackets'!I37</f>
        <v>107813</v>
      </c>
      <c r="I38" s="155">
        <f>'2024 SMI Brackets'!J37</f>
        <v>110264</v>
      </c>
      <c r="J38" s="155">
        <f>'2024 SMI Brackets'!K37</f>
        <v>112714</v>
      </c>
      <c r="K38" s="155">
        <f>'2024 SMI Brackets'!L37</f>
        <v>115164</v>
      </c>
      <c r="L38" s="155">
        <f>'2024 SMI Brackets'!M37</f>
        <v>117615</v>
      </c>
      <c r="M38" s="155">
        <f>'2024 SMI Brackets'!N37</f>
        <v>120065</v>
      </c>
      <c r="N38" s="157">
        <f>'2024 SMI Brackets'!O37</f>
        <v>122515</v>
      </c>
      <c r="O38" s="241"/>
      <c r="P38" s="243"/>
      <c r="Q38" s="262"/>
      <c r="R38" s="241"/>
      <c r="S38" s="243"/>
      <c r="T38" s="262"/>
      <c r="U38" s="241"/>
      <c r="V38" s="243"/>
      <c r="W38" s="262"/>
    </row>
    <row r="39" spans="1:23" ht="14.25" customHeight="1" x14ac:dyDescent="0.25">
      <c r="A39" s="73"/>
      <c r="B39" s="249"/>
      <c r="C39" s="158" t="s">
        <v>93</v>
      </c>
      <c r="D39" s="159">
        <f>'2022 SMI Brackets'!C38</f>
        <v>0.56000000000000005</v>
      </c>
      <c r="E39" s="160">
        <f>'2024 SMI Brackets'!F38</f>
        <v>68609</v>
      </c>
      <c r="F39" s="160">
        <f>'2024 SMI Brackets'!G38</f>
        <v>81678</v>
      </c>
      <c r="G39" s="161">
        <f>'2024 SMI Brackets'!H38</f>
        <v>94746</v>
      </c>
      <c r="H39" s="160">
        <f>'2024 SMI Brackets'!I38</f>
        <v>107814</v>
      </c>
      <c r="I39" s="160">
        <f>'2024 SMI Brackets'!J38</f>
        <v>110265</v>
      </c>
      <c r="J39" s="160">
        <f>'2024 SMI Brackets'!K38</f>
        <v>112715</v>
      </c>
      <c r="K39" s="160">
        <f>'2024 SMI Brackets'!L38</f>
        <v>115165</v>
      </c>
      <c r="L39" s="160">
        <f>'2024 SMI Brackets'!M38</f>
        <v>117616</v>
      </c>
      <c r="M39" s="160">
        <f>'2024 SMI Brackets'!N38</f>
        <v>120066</v>
      </c>
      <c r="N39" s="162">
        <f>'2024 SMI Brackets'!O38</f>
        <v>122516</v>
      </c>
      <c r="O39" s="236">
        <f>'Fee Schedule FY26'!D37</f>
        <v>9.5000000000000001E-2</v>
      </c>
      <c r="P39" s="245">
        <f>'Fee Schedule FY26'!G37</f>
        <v>5.6999999999999995E-2</v>
      </c>
      <c r="Q39" s="247">
        <f>'Fee Schedule FY26'!J37</f>
        <v>3.8000000000000006E-2</v>
      </c>
      <c r="R39" s="236">
        <f>'Fee Schedule FY26'!E37</f>
        <v>0.08</v>
      </c>
      <c r="S39" s="245">
        <f>'Fee Schedule FY26'!H37</f>
        <v>4.8000000000000001E-2</v>
      </c>
      <c r="T39" s="247">
        <f>'Fee Schedule FY26'!K37</f>
        <v>3.2000000000000001E-2</v>
      </c>
      <c r="U39" s="236">
        <f>'Fee Schedule FY26'!F37</f>
        <v>4.4999999999999998E-2</v>
      </c>
      <c r="V39" s="245">
        <f>'Fee Schedule FY26'!H37</f>
        <v>4.8000000000000001E-2</v>
      </c>
      <c r="W39" s="247">
        <f>'Fee Schedule FY26'!L37</f>
        <v>0.08</v>
      </c>
    </row>
    <row r="40" spans="1:23" ht="14.25" customHeight="1" x14ac:dyDescent="0.25">
      <c r="A40" s="73"/>
      <c r="B40" s="249"/>
      <c r="C40" s="163" t="s">
        <v>94</v>
      </c>
      <c r="D40" s="164">
        <f>'2022 SMI Brackets'!C39</f>
        <v>0.59</v>
      </c>
      <c r="E40" s="145">
        <f>'2024 SMI Brackets'!F39</f>
        <v>72283</v>
      </c>
      <c r="F40" s="145">
        <f>'2024 SMI Brackets'!G39</f>
        <v>86052</v>
      </c>
      <c r="G40" s="146">
        <f>'2024 SMI Brackets'!H39</f>
        <v>99821</v>
      </c>
      <c r="H40" s="146">
        <f>'2024 SMI Brackets'!I39</f>
        <v>113589</v>
      </c>
      <c r="I40" s="146">
        <f>'2024 SMI Brackets'!J39</f>
        <v>116171</v>
      </c>
      <c r="J40" s="146">
        <f>'2024 SMI Brackets'!K39</f>
        <v>118752</v>
      </c>
      <c r="K40" s="146">
        <f>'2024 SMI Brackets'!L39</f>
        <v>121334</v>
      </c>
      <c r="L40" s="146">
        <f>'2024 SMI Brackets'!M39</f>
        <v>123916</v>
      </c>
      <c r="M40" s="146">
        <f>'2024 SMI Brackets'!N39</f>
        <v>126497</v>
      </c>
      <c r="N40" s="165">
        <f>'2024 SMI Brackets'!O39</f>
        <v>129079</v>
      </c>
      <c r="O40" s="244"/>
      <c r="P40" s="246"/>
      <c r="Q40" s="260"/>
      <c r="R40" s="244"/>
      <c r="S40" s="246"/>
      <c r="T40" s="260"/>
      <c r="U40" s="244"/>
      <c r="V40" s="246"/>
      <c r="W40" s="260"/>
    </row>
    <row r="41" spans="1:23" ht="14.25" customHeight="1" x14ac:dyDescent="0.25">
      <c r="A41" s="73"/>
      <c r="B41" s="249"/>
      <c r="C41" s="148" t="s">
        <v>93</v>
      </c>
      <c r="D41" s="149">
        <f>'2022 SMI Brackets'!C40</f>
        <v>0.59</v>
      </c>
      <c r="E41" s="150">
        <f>'2024 SMI Brackets'!F40</f>
        <v>72284</v>
      </c>
      <c r="F41" s="150">
        <f>'2024 SMI Brackets'!G40</f>
        <v>86053</v>
      </c>
      <c r="G41" s="151">
        <f>'2024 SMI Brackets'!H40</f>
        <v>99822</v>
      </c>
      <c r="H41" s="150">
        <f>'2024 SMI Brackets'!I40</f>
        <v>113590</v>
      </c>
      <c r="I41" s="150">
        <f>'2024 SMI Brackets'!J40</f>
        <v>116172</v>
      </c>
      <c r="J41" s="150">
        <f>'2024 SMI Brackets'!K40</f>
        <v>118753</v>
      </c>
      <c r="K41" s="150">
        <f>'2024 SMI Brackets'!L40</f>
        <v>121335</v>
      </c>
      <c r="L41" s="150">
        <f>'2024 SMI Brackets'!M40</f>
        <v>123917</v>
      </c>
      <c r="M41" s="150">
        <f>'2024 SMI Brackets'!N40</f>
        <v>126498</v>
      </c>
      <c r="N41" s="152">
        <f>'2024 SMI Brackets'!O40</f>
        <v>129080</v>
      </c>
      <c r="O41" s="240">
        <f>'Fee Schedule FY26'!D39</f>
        <v>9.5000000000000001E-2</v>
      </c>
      <c r="P41" s="242">
        <f>'Fee Schedule FY26'!G39</f>
        <v>5.6999999999999995E-2</v>
      </c>
      <c r="Q41" s="261">
        <f>'Fee Schedule FY26'!J39</f>
        <v>3.8000000000000006E-2</v>
      </c>
      <c r="R41" s="240">
        <f>'Fee Schedule FY26'!E39</f>
        <v>0.08</v>
      </c>
      <c r="S41" s="242">
        <f>'Fee Schedule FY26'!H39</f>
        <v>4.8000000000000001E-2</v>
      </c>
      <c r="T41" s="261">
        <f>'Fee Schedule FY26'!K39</f>
        <v>3.2000000000000001E-2</v>
      </c>
      <c r="U41" s="240">
        <f>'Fee Schedule FY26'!F39</f>
        <v>4.4999999999999998E-2</v>
      </c>
      <c r="V41" s="242">
        <f>'Fee Schedule FY26'!H39</f>
        <v>4.8000000000000001E-2</v>
      </c>
      <c r="W41" s="261">
        <f>'Fee Schedule FY26'!L39</f>
        <v>0.08</v>
      </c>
    </row>
    <row r="42" spans="1:23" ht="14.25" customHeight="1" x14ac:dyDescent="0.25">
      <c r="A42" s="73"/>
      <c r="B42" s="249"/>
      <c r="C42" s="153" t="s">
        <v>94</v>
      </c>
      <c r="D42" s="154">
        <f>'2022 SMI Brackets'!C41</f>
        <v>0.61</v>
      </c>
      <c r="E42" s="155">
        <f>'2024 SMI Brackets'!F41</f>
        <v>74734</v>
      </c>
      <c r="F42" s="155">
        <f>'2024 SMI Brackets'!G41</f>
        <v>88969</v>
      </c>
      <c r="G42" s="156">
        <f>'2024 SMI Brackets'!H41</f>
        <v>103204</v>
      </c>
      <c r="H42" s="155">
        <f>'2024 SMI Brackets'!I41</f>
        <v>117439</v>
      </c>
      <c r="I42" s="155">
        <f>'2024 SMI Brackets'!J41</f>
        <v>120109</v>
      </c>
      <c r="J42" s="155">
        <f>'2024 SMI Brackets'!K41</f>
        <v>122778</v>
      </c>
      <c r="K42" s="155">
        <f>'2024 SMI Brackets'!L41</f>
        <v>125447</v>
      </c>
      <c r="L42" s="155">
        <f>'2024 SMI Brackets'!M41</f>
        <v>128116</v>
      </c>
      <c r="M42" s="155">
        <f>'2024 SMI Brackets'!N41</f>
        <v>130785</v>
      </c>
      <c r="N42" s="157">
        <f>'2024 SMI Brackets'!O41</f>
        <v>133454</v>
      </c>
      <c r="O42" s="241"/>
      <c r="P42" s="243"/>
      <c r="Q42" s="262"/>
      <c r="R42" s="241"/>
      <c r="S42" s="243"/>
      <c r="T42" s="262"/>
      <c r="U42" s="241"/>
      <c r="V42" s="243"/>
      <c r="W42" s="262"/>
    </row>
    <row r="43" spans="1:23" ht="14.25" customHeight="1" x14ac:dyDescent="0.25">
      <c r="A43" s="73"/>
      <c r="B43" s="249"/>
      <c r="C43" s="158" t="s">
        <v>93</v>
      </c>
      <c r="D43" s="159">
        <f>'2022 SMI Brackets'!C42</f>
        <v>0.61</v>
      </c>
      <c r="E43" s="160">
        <f>'2024 SMI Brackets'!F42</f>
        <v>74735</v>
      </c>
      <c r="F43" s="160">
        <f>'2024 SMI Brackets'!G42</f>
        <v>88970</v>
      </c>
      <c r="G43" s="161">
        <f>'2024 SMI Brackets'!H42</f>
        <v>103205</v>
      </c>
      <c r="H43" s="160">
        <f>'2024 SMI Brackets'!I42</f>
        <v>117440</v>
      </c>
      <c r="I43" s="160">
        <f>'2024 SMI Brackets'!J42</f>
        <v>120110</v>
      </c>
      <c r="J43" s="160">
        <f>'2024 SMI Brackets'!K42</f>
        <v>122779</v>
      </c>
      <c r="K43" s="160">
        <f>'2024 SMI Brackets'!L42</f>
        <v>125448</v>
      </c>
      <c r="L43" s="160">
        <f>'2024 SMI Brackets'!M42</f>
        <v>128117</v>
      </c>
      <c r="M43" s="160">
        <f>'2024 SMI Brackets'!N42</f>
        <v>130786</v>
      </c>
      <c r="N43" s="162">
        <f>'2024 SMI Brackets'!O42</f>
        <v>133455</v>
      </c>
      <c r="O43" s="236">
        <f>'Fee Schedule FY26'!D41</f>
        <v>9.5000000000000001E-2</v>
      </c>
      <c r="P43" s="245">
        <f>'Fee Schedule FY26'!G41</f>
        <v>5.6999999999999995E-2</v>
      </c>
      <c r="Q43" s="247">
        <f>'Fee Schedule FY26'!J41</f>
        <v>3.8000000000000006E-2</v>
      </c>
      <c r="R43" s="236">
        <f>'Fee Schedule FY26'!E41</f>
        <v>0.08</v>
      </c>
      <c r="S43" s="245">
        <f>'Fee Schedule FY26'!H41</f>
        <v>4.8000000000000001E-2</v>
      </c>
      <c r="T43" s="247">
        <f>'Fee Schedule FY26'!K41</f>
        <v>3.2000000000000001E-2</v>
      </c>
      <c r="U43" s="236">
        <f>'Fee Schedule FY26'!F41</f>
        <v>4.4999999999999998E-2</v>
      </c>
      <c r="V43" s="245">
        <f>'Fee Schedule FY26'!H41</f>
        <v>4.8000000000000001E-2</v>
      </c>
      <c r="W43" s="247">
        <f>'Fee Schedule FY26'!L41</f>
        <v>0.08</v>
      </c>
    </row>
    <row r="44" spans="1:23" ht="14.25" customHeight="1" x14ac:dyDescent="0.25">
      <c r="A44" s="73"/>
      <c r="B44" s="249"/>
      <c r="C44" s="163" t="s">
        <v>94</v>
      </c>
      <c r="D44" s="164">
        <f>'2022 SMI Brackets'!C43</f>
        <v>0.64</v>
      </c>
      <c r="E44" s="145">
        <f>'2024 SMI Brackets'!F43</f>
        <v>78409</v>
      </c>
      <c r="F44" s="145">
        <f>'2024 SMI Brackets'!G43</f>
        <v>93345</v>
      </c>
      <c r="G44" s="146">
        <f>'2024 SMI Brackets'!H43</f>
        <v>108280</v>
      </c>
      <c r="H44" s="146">
        <f>'2024 SMI Brackets'!I43</f>
        <v>123215</v>
      </c>
      <c r="I44" s="146">
        <f>'2024 SMI Brackets'!J43</f>
        <v>126016</v>
      </c>
      <c r="J44" s="146">
        <f>'2024 SMI Brackets'!K43</f>
        <v>128816</v>
      </c>
      <c r="K44" s="146">
        <f>'2024 SMI Brackets'!L43</f>
        <v>131616</v>
      </c>
      <c r="L44" s="146">
        <f>'2024 SMI Brackets'!M43</f>
        <v>134417</v>
      </c>
      <c r="M44" s="146">
        <f>'2024 SMI Brackets'!N43</f>
        <v>137217</v>
      </c>
      <c r="N44" s="165">
        <f>'2024 SMI Brackets'!O43</f>
        <v>140018</v>
      </c>
      <c r="O44" s="244"/>
      <c r="P44" s="246"/>
      <c r="Q44" s="260"/>
      <c r="R44" s="244"/>
      <c r="S44" s="246"/>
      <c r="T44" s="260"/>
      <c r="U44" s="244"/>
      <c r="V44" s="246"/>
      <c r="W44" s="260"/>
    </row>
    <row r="45" spans="1:23" ht="14.25" customHeight="1" x14ac:dyDescent="0.25">
      <c r="A45" s="73"/>
      <c r="B45" s="249"/>
      <c r="C45" s="148" t="s">
        <v>93</v>
      </c>
      <c r="D45" s="149">
        <f>'2022 SMI Brackets'!C44</f>
        <v>0.64</v>
      </c>
      <c r="E45" s="150">
        <f>'2024 SMI Brackets'!F44</f>
        <v>78410</v>
      </c>
      <c r="F45" s="150">
        <f>'2024 SMI Brackets'!G44</f>
        <v>93346</v>
      </c>
      <c r="G45" s="151">
        <f>'2024 SMI Brackets'!H44</f>
        <v>108281</v>
      </c>
      <c r="H45" s="150">
        <f>'2024 SMI Brackets'!I44</f>
        <v>123216</v>
      </c>
      <c r="I45" s="150">
        <f>'2024 SMI Brackets'!J44</f>
        <v>126017</v>
      </c>
      <c r="J45" s="150">
        <f>'2024 SMI Brackets'!K44</f>
        <v>128817</v>
      </c>
      <c r="K45" s="150">
        <f>'2024 SMI Brackets'!L44</f>
        <v>131617</v>
      </c>
      <c r="L45" s="150">
        <f>'2024 SMI Brackets'!M44</f>
        <v>134418</v>
      </c>
      <c r="M45" s="150">
        <f>'2024 SMI Brackets'!N44</f>
        <v>137218</v>
      </c>
      <c r="N45" s="152">
        <f>'2024 SMI Brackets'!O44</f>
        <v>140019</v>
      </c>
      <c r="O45" s="240">
        <f>'Fee Schedule FY26'!D43</f>
        <v>9.5000000000000001E-2</v>
      </c>
      <c r="P45" s="242">
        <f>'Fee Schedule FY26'!G43</f>
        <v>5.6999999999999995E-2</v>
      </c>
      <c r="Q45" s="261">
        <f>'Fee Schedule FY26'!J43</f>
        <v>3.8000000000000006E-2</v>
      </c>
      <c r="R45" s="240">
        <f>'Fee Schedule FY26'!E43</f>
        <v>0.08</v>
      </c>
      <c r="S45" s="242">
        <f>'Fee Schedule FY26'!H43</f>
        <v>4.8000000000000001E-2</v>
      </c>
      <c r="T45" s="261">
        <f>'Fee Schedule FY26'!K43</f>
        <v>3.2000000000000001E-2</v>
      </c>
      <c r="U45" s="240">
        <f>'Fee Schedule FY26'!F43</f>
        <v>4.4999999999999998E-2</v>
      </c>
      <c r="V45" s="242">
        <f>'Fee Schedule FY26'!H43</f>
        <v>4.8000000000000001E-2</v>
      </c>
      <c r="W45" s="261">
        <f>'Fee Schedule FY26'!L43</f>
        <v>0.08</v>
      </c>
    </row>
    <row r="46" spans="1:23" ht="14.25" customHeight="1" x14ac:dyDescent="0.25">
      <c r="A46" s="73"/>
      <c r="B46" s="249"/>
      <c r="C46" s="153" t="s">
        <v>94</v>
      </c>
      <c r="D46" s="154">
        <f>'2022 SMI Brackets'!C45</f>
        <v>0.67</v>
      </c>
      <c r="E46" s="155">
        <f>'2024 SMI Brackets'!F45</f>
        <v>82085</v>
      </c>
      <c r="F46" s="155">
        <f>'2024 SMI Brackets'!G45</f>
        <v>97721</v>
      </c>
      <c r="G46" s="156">
        <f>'2024 SMI Brackets'!H45</f>
        <v>113356</v>
      </c>
      <c r="H46" s="155">
        <f>'2024 SMI Brackets'!I45</f>
        <v>128991</v>
      </c>
      <c r="I46" s="155">
        <f>'2024 SMI Brackets'!J45</f>
        <v>131923</v>
      </c>
      <c r="J46" s="155">
        <f>'2024 SMI Brackets'!K45</f>
        <v>134855</v>
      </c>
      <c r="K46" s="155">
        <f>'2024 SMI Brackets'!L45</f>
        <v>137786</v>
      </c>
      <c r="L46" s="155">
        <f>'2024 SMI Brackets'!M45</f>
        <v>140718</v>
      </c>
      <c r="M46" s="155">
        <f>'2024 SMI Brackets'!N45</f>
        <v>143649</v>
      </c>
      <c r="N46" s="157">
        <f>'2024 SMI Brackets'!O45</f>
        <v>146581</v>
      </c>
      <c r="O46" s="241"/>
      <c r="P46" s="243"/>
      <c r="Q46" s="262"/>
      <c r="R46" s="241"/>
      <c r="S46" s="243"/>
      <c r="T46" s="262"/>
      <c r="U46" s="241"/>
      <c r="V46" s="243"/>
      <c r="W46" s="262"/>
    </row>
    <row r="47" spans="1:23" ht="14.25" customHeight="1" x14ac:dyDescent="0.25">
      <c r="A47" s="73"/>
      <c r="B47" s="249"/>
      <c r="C47" s="158" t="s">
        <v>93</v>
      </c>
      <c r="D47" s="159">
        <f>'2022 SMI Brackets'!C46</f>
        <v>0.67</v>
      </c>
      <c r="E47" s="160">
        <f>'2024 SMI Brackets'!F46</f>
        <v>82086</v>
      </c>
      <c r="F47" s="160">
        <f>'2024 SMI Brackets'!G46</f>
        <v>97722</v>
      </c>
      <c r="G47" s="161">
        <f>'2024 SMI Brackets'!H46</f>
        <v>113357</v>
      </c>
      <c r="H47" s="160">
        <f>'2024 SMI Brackets'!I46</f>
        <v>128992</v>
      </c>
      <c r="I47" s="160">
        <f>'2024 SMI Brackets'!J46</f>
        <v>131924</v>
      </c>
      <c r="J47" s="160">
        <f>'2024 SMI Brackets'!K46</f>
        <v>134856</v>
      </c>
      <c r="K47" s="160">
        <f>'2024 SMI Brackets'!L46</f>
        <v>137787</v>
      </c>
      <c r="L47" s="160">
        <f>'2024 SMI Brackets'!M46</f>
        <v>140719</v>
      </c>
      <c r="M47" s="160">
        <f>'2024 SMI Brackets'!N46</f>
        <v>143650</v>
      </c>
      <c r="N47" s="162">
        <f>'2024 SMI Brackets'!O46</f>
        <v>146582</v>
      </c>
      <c r="O47" s="236">
        <f>'Fee Schedule FY26'!D45</f>
        <v>9.5000000000000001E-2</v>
      </c>
      <c r="P47" s="245">
        <f>'Fee Schedule FY26'!G45</f>
        <v>5.6999999999999995E-2</v>
      </c>
      <c r="Q47" s="247">
        <f>'Fee Schedule FY26'!J45</f>
        <v>3.8000000000000006E-2</v>
      </c>
      <c r="R47" s="236">
        <f>'Fee Schedule FY26'!E45</f>
        <v>0.08</v>
      </c>
      <c r="S47" s="245">
        <f>'Fee Schedule FY26'!H45</f>
        <v>4.8000000000000001E-2</v>
      </c>
      <c r="T47" s="247">
        <f>'Fee Schedule FY26'!K45</f>
        <v>3.2000000000000001E-2</v>
      </c>
      <c r="U47" s="236">
        <f>'Fee Schedule FY26'!F45</f>
        <v>4.4999999999999998E-2</v>
      </c>
      <c r="V47" s="245">
        <f>'Fee Schedule FY26'!H45</f>
        <v>4.8000000000000001E-2</v>
      </c>
      <c r="W47" s="247">
        <f>'Fee Schedule FY26'!L45</f>
        <v>0.08</v>
      </c>
    </row>
    <row r="48" spans="1:23" ht="14.25" customHeight="1" x14ac:dyDescent="0.25">
      <c r="A48" s="73"/>
      <c r="B48" s="249"/>
      <c r="C48" s="163" t="s">
        <v>94</v>
      </c>
      <c r="D48" s="164">
        <f>'2022 SMI Brackets'!C47</f>
        <v>0.7</v>
      </c>
      <c r="E48" s="145">
        <f>'2024 SMI Brackets'!F47</f>
        <v>85760</v>
      </c>
      <c r="F48" s="145">
        <f>'2024 SMI Brackets'!G47</f>
        <v>102096</v>
      </c>
      <c r="G48" s="146">
        <f>'2024 SMI Brackets'!H47</f>
        <v>118431</v>
      </c>
      <c r="H48" s="146">
        <f>'2024 SMI Brackets'!I47</f>
        <v>134767</v>
      </c>
      <c r="I48" s="146">
        <f>'2024 SMI Brackets'!J47</f>
        <v>137830</v>
      </c>
      <c r="J48" s="146">
        <f>'2024 SMI Brackets'!K47</f>
        <v>140893</v>
      </c>
      <c r="K48" s="146">
        <f>'2024 SMI Brackets'!L47</f>
        <v>143955</v>
      </c>
      <c r="L48" s="146">
        <f>'2024 SMI Brackets'!M47</f>
        <v>147019</v>
      </c>
      <c r="M48" s="146">
        <f>'2024 SMI Brackets'!N47</f>
        <v>150081</v>
      </c>
      <c r="N48" s="165">
        <f>'2024 SMI Brackets'!O47</f>
        <v>153144</v>
      </c>
      <c r="O48" s="244"/>
      <c r="P48" s="246"/>
      <c r="Q48" s="260"/>
      <c r="R48" s="244"/>
      <c r="S48" s="246"/>
      <c r="T48" s="260"/>
      <c r="U48" s="244"/>
      <c r="V48" s="246"/>
      <c r="W48" s="260"/>
    </row>
    <row r="49" spans="1:23" ht="14.25" customHeight="1" x14ac:dyDescent="0.25">
      <c r="A49" s="73"/>
      <c r="B49" s="249"/>
      <c r="C49" s="148" t="s">
        <v>93</v>
      </c>
      <c r="D49" s="149">
        <f>'2022 SMI Brackets'!C48</f>
        <v>0.7</v>
      </c>
      <c r="E49" s="150">
        <f>'2024 SMI Brackets'!F48</f>
        <v>85761</v>
      </c>
      <c r="F49" s="150">
        <f>'2024 SMI Brackets'!G48</f>
        <v>102097</v>
      </c>
      <c r="G49" s="151">
        <f>'2024 SMI Brackets'!H48</f>
        <v>118432</v>
      </c>
      <c r="H49" s="150">
        <f>'2024 SMI Brackets'!I48</f>
        <v>134768</v>
      </c>
      <c r="I49" s="150">
        <f>'2024 SMI Brackets'!J48</f>
        <v>137831</v>
      </c>
      <c r="J49" s="150">
        <f>'2024 SMI Brackets'!K48</f>
        <v>140894</v>
      </c>
      <c r="K49" s="150">
        <f>'2024 SMI Brackets'!L48</f>
        <v>143956</v>
      </c>
      <c r="L49" s="150">
        <f>'2024 SMI Brackets'!M48</f>
        <v>147020</v>
      </c>
      <c r="M49" s="150">
        <f>'2024 SMI Brackets'!N48</f>
        <v>150082</v>
      </c>
      <c r="N49" s="152">
        <f>'2024 SMI Brackets'!O48</f>
        <v>153145</v>
      </c>
      <c r="O49" s="240">
        <f>'Fee Schedule FY26'!D47</f>
        <v>9.5000000000000001E-2</v>
      </c>
      <c r="P49" s="242">
        <f>'Fee Schedule FY26'!G47</f>
        <v>5.6999999999999995E-2</v>
      </c>
      <c r="Q49" s="261">
        <f>'Fee Schedule FY26'!J47</f>
        <v>3.8000000000000006E-2</v>
      </c>
      <c r="R49" s="240">
        <f>'Fee Schedule FY26'!E47</f>
        <v>0.08</v>
      </c>
      <c r="S49" s="242">
        <f>'Fee Schedule FY26'!H47</f>
        <v>4.8000000000000001E-2</v>
      </c>
      <c r="T49" s="261">
        <f>'Fee Schedule FY26'!K47</f>
        <v>3.2000000000000001E-2</v>
      </c>
      <c r="U49" s="240">
        <f>'Fee Schedule FY26'!F47</f>
        <v>4.4999999999999998E-2</v>
      </c>
      <c r="V49" s="242">
        <f>'Fee Schedule FY26'!H47</f>
        <v>4.8000000000000001E-2</v>
      </c>
      <c r="W49" s="261">
        <f>'Fee Schedule FY26'!L47</f>
        <v>0.08</v>
      </c>
    </row>
    <row r="50" spans="1:23" ht="14.25" customHeight="1" x14ac:dyDescent="0.25">
      <c r="A50" s="73"/>
      <c r="B50" s="249"/>
      <c r="C50" s="153" t="s">
        <v>94</v>
      </c>
      <c r="D50" s="154">
        <f>'2022 SMI Brackets'!C49</f>
        <v>0.73</v>
      </c>
      <c r="E50" s="155">
        <f>'2024 SMI Brackets'!F49</f>
        <v>89436</v>
      </c>
      <c r="F50" s="155">
        <f>'2024 SMI Brackets'!G49</f>
        <v>106472</v>
      </c>
      <c r="G50" s="156">
        <f>'2024 SMI Brackets'!H49</f>
        <v>123507</v>
      </c>
      <c r="H50" s="155">
        <f>'2024 SMI Brackets'!I49</f>
        <v>140542</v>
      </c>
      <c r="I50" s="155">
        <f>'2024 SMI Brackets'!J49</f>
        <v>143737</v>
      </c>
      <c r="J50" s="155">
        <f>'2024 SMI Brackets'!K49</f>
        <v>146931</v>
      </c>
      <c r="K50" s="155">
        <f>'2024 SMI Brackets'!L49</f>
        <v>150125</v>
      </c>
      <c r="L50" s="155">
        <f>'2024 SMI Brackets'!M49</f>
        <v>153319</v>
      </c>
      <c r="M50" s="155">
        <f>'2024 SMI Brackets'!N49</f>
        <v>156513</v>
      </c>
      <c r="N50" s="157">
        <f>'2024 SMI Brackets'!O49</f>
        <v>159708</v>
      </c>
      <c r="O50" s="241"/>
      <c r="P50" s="243"/>
      <c r="Q50" s="262"/>
      <c r="R50" s="241"/>
      <c r="S50" s="243"/>
      <c r="T50" s="262"/>
      <c r="U50" s="241"/>
      <c r="V50" s="243"/>
      <c r="W50" s="262"/>
    </row>
    <row r="51" spans="1:23" ht="14.25" customHeight="1" x14ac:dyDescent="0.25">
      <c r="A51" s="73"/>
      <c r="B51" s="249"/>
      <c r="C51" s="158" t="s">
        <v>93</v>
      </c>
      <c r="D51" s="159">
        <f>'2022 SMI Brackets'!C50</f>
        <v>0.73</v>
      </c>
      <c r="E51" s="160">
        <f>'2024 SMI Brackets'!F50</f>
        <v>89437</v>
      </c>
      <c r="F51" s="160">
        <f>'2024 SMI Brackets'!G50</f>
        <v>106473</v>
      </c>
      <c r="G51" s="161">
        <f>'2024 SMI Brackets'!H50</f>
        <v>123508</v>
      </c>
      <c r="H51" s="160">
        <f>'2024 SMI Brackets'!I50</f>
        <v>140543</v>
      </c>
      <c r="I51" s="160">
        <f>'2024 SMI Brackets'!J50</f>
        <v>143738</v>
      </c>
      <c r="J51" s="160">
        <f>'2024 SMI Brackets'!K50</f>
        <v>146932</v>
      </c>
      <c r="K51" s="160">
        <f>'2024 SMI Brackets'!L50</f>
        <v>150126</v>
      </c>
      <c r="L51" s="160">
        <f>'2024 SMI Brackets'!M50</f>
        <v>153320</v>
      </c>
      <c r="M51" s="160">
        <f>'2024 SMI Brackets'!N50</f>
        <v>156514</v>
      </c>
      <c r="N51" s="162">
        <f>'2024 SMI Brackets'!O50</f>
        <v>159709</v>
      </c>
      <c r="O51" s="236">
        <f>'Fee Schedule FY26'!D49</f>
        <v>9.5000000000000001E-2</v>
      </c>
      <c r="P51" s="245">
        <f>'Fee Schedule FY26'!G49</f>
        <v>5.6999999999999995E-2</v>
      </c>
      <c r="Q51" s="247">
        <f>'Fee Schedule FY26'!J49</f>
        <v>3.8000000000000006E-2</v>
      </c>
      <c r="R51" s="236">
        <f>'Fee Schedule FY26'!E49</f>
        <v>0.08</v>
      </c>
      <c r="S51" s="245">
        <f>'Fee Schedule FY26'!H49</f>
        <v>4.8000000000000001E-2</v>
      </c>
      <c r="T51" s="247">
        <f>'Fee Schedule FY26'!K49</f>
        <v>3.2000000000000001E-2</v>
      </c>
      <c r="U51" s="236">
        <f>'Fee Schedule FY26'!F49</f>
        <v>4.4999999999999998E-2</v>
      </c>
      <c r="V51" s="245">
        <f>'Fee Schedule FY26'!H49</f>
        <v>4.8000000000000001E-2</v>
      </c>
      <c r="W51" s="247">
        <f>'Fee Schedule FY26'!L49</f>
        <v>0.08</v>
      </c>
    </row>
    <row r="52" spans="1:23" ht="14.25" customHeight="1" x14ac:dyDescent="0.25">
      <c r="A52" s="73"/>
      <c r="B52" s="249"/>
      <c r="C52" s="163" t="s">
        <v>94</v>
      </c>
      <c r="D52" s="164">
        <f>'2022 SMI Brackets'!C51</f>
        <v>0.75</v>
      </c>
      <c r="E52" s="145">
        <f>'2024 SMI Brackets'!F51</f>
        <v>91886</v>
      </c>
      <c r="F52" s="145">
        <f>'2024 SMI Brackets'!G51</f>
        <v>109389</v>
      </c>
      <c r="G52" s="146">
        <f>'2024 SMI Brackets'!H51</f>
        <v>126891</v>
      </c>
      <c r="H52" s="146">
        <f>'2024 SMI Brackets'!I51</f>
        <v>144393</v>
      </c>
      <c r="I52" s="146">
        <f>'2024 SMI Brackets'!J51</f>
        <v>147675</v>
      </c>
      <c r="J52" s="146">
        <f>'2024 SMI Brackets'!K51</f>
        <v>150957</v>
      </c>
      <c r="K52" s="146">
        <f>'2024 SMI Brackets'!L51</f>
        <v>154238</v>
      </c>
      <c r="L52" s="146">
        <f>'2024 SMI Brackets'!M51</f>
        <v>157520</v>
      </c>
      <c r="M52" s="146">
        <f>'2024 SMI Brackets'!N51</f>
        <v>160801</v>
      </c>
      <c r="N52" s="165">
        <f>'2024 SMI Brackets'!O51</f>
        <v>164083</v>
      </c>
      <c r="O52" s="244"/>
      <c r="P52" s="246"/>
      <c r="Q52" s="260"/>
      <c r="R52" s="244"/>
      <c r="S52" s="246"/>
      <c r="T52" s="260"/>
      <c r="U52" s="244"/>
      <c r="V52" s="246"/>
      <c r="W52" s="260"/>
    </row>
    <row r="53" spans="1:23" ht="14.25" customHeight="1" x14ac:dyDescent="0.25">
      <c r="A53" s="73"/>
      <c r="B53" s="249"/>
      <c r="C53" s="148" t="s">
        <v>93</v>
      </c>
      <c r="D53" s="149">
        <f>'2022 SMI Brackets'!C52</f>
        <v>0.75</v>
      </c>
      <c r="E53" s="150">
        <f>'2024 SMI Brackets'!F52</f>
        <v>91887</v>
      </c>
      <c r="F53" s="150">
        <f>'2024 SMI Brackets'!G52</f>
        <v>109390</v>
      </c>
      <c r="G53" s="151">
        <f>'2024 SMI Brackets'!H52</f>
        <v>126892</v>
      </c>
      <c r="H53" s="150">
        <f>'2024 SMI Brackets'!I52</f>
        <v>144394</v>
      </c>
      <c r="I53" s="150">
        <f>'2024 SMI Brackets'!J52</f>
        <v>147676</v>
      </c>
      <c r="J53" s="150">
        <f>'2024 SMI Brackets'!K52</f>
        <v>150958</v>
      </c>
      <c r="K53" s="150">
        <f>'2024 SMI Brackets'!L52</f>
        <v>154239</v>
      </c>
      <c r="L53" s="150">
        <f>'2024 SMI Brackets'!M52</f>
        <v>157521</v>
      </c>
      <c r="M53" s="150">
        <f>'2024 SMI Brackets'!N52</f>
        <v>160802</v>
      </c>
      <c r="N53" s="152">
        <f>'2024 SMI Brackets'!O52</f>
        <v>164084</v>
      </c>
      <c r="O53" s="240">
        <f>'Fee Schedule FY26'!D51</f>
        <v>9.5000000000000001E-2</v>
      </c>
      <c r="P53" s="242">
        <f>'Fee Schedule FY26'!G51</f>
        <v>5.6999999999999995E-2</v>
      </c>
      <c r="Q53" s="261">
        <f>'Fee Schedule FY26'!J51</f>
        <v>3.8000000000000006E-2</v>
      </c>
      <c r="R53" s="240">
        <f>'Fee Schedule FY26'!E51</f>
        <v>0.08</v>
      </c>
      <c r="S53" s="242">
        <f>'Fee Schedule FY26'!H51</f>
        <v>4.8000000000000001E-2</v>
      </c>
      <c r="T53" s="261">
        <f>'Fee Schedule FY26'!K51</f>
        <v>3.2000000000000001E-2</v>
      </c>
      <c r="U53" s="240">
        <f>'Fee Schedule FY26'!F51</f>
        <v>4.4999999999999998E-2</v>
      </c>
      <c r="V53" s="242">
        <f>'Fee Schedule FY26'!H51</f>
        <v>4.8000000000000001E-2</v>
      </c>
      <c r="W53" s="261">
        <f>'Fee Schedule FY26'!L51</f>
        <v>0.08</v>
      </c>
    </row>
    <row r="54" spans="1:23" ht="14.25" customHeight="1" x14ac:dyDescent="0.25">
      <c r="A54" s="73"/>
      <c r="B54" s="249"/>
      <c r="C54" s="153" t="s">
        <v>94</v>
      </c>
      <c r="D54" s="154">
        <f>'2022 SMI Brackets'!C53</f>
        <v>0.79</v>
      </c>
      <c r="E54" s="155">
        <f>'2024 SMI Brackets'!F53</f>
        <v>96787</v>
      </c>
      <c r="F54" s="155">
        <f>'2024 SMI Brackets'!G53</f>
        <v>115223</v>
      </c>
      <c r="G54" s="156">
        <f>'2024 SMI Brackets'!H53</f>
        <v>133658</v>
      </c>
      <c r="H54" s="155">
        <f>'2024 SMI Brackets'!I53</f>
        <v>152094</v>
      </c>
      <c r="I54" s="155">
        <f>'2024 SMI Brackets'!J53</f>
        <v>155551</v>
      </c>
      <c r="J54" s="155">
        <f>'2024 SMI Brackets'!K53</f>
        <v>159008</v>
      </c>
      <c r="K54" s="155">
        <f>'2024 SMI Brackets'!L53</f>
        <v>162464</v>
      </c>
      <c r="L54" s="155">
        <f>'2024 SMI Brackets'!M53</f>
        <v>165921</v>
      </c>
      <c r="M54" s="155">
        <f>'2024 SMI Brackets'!N53</f>
        <v>169377</v>
      </c>
      <c r="N54" s="157">
        <f>'2024 SMI Brackets'!O53</f>
        <v>172834</v>
      </c>
      <c r="O54" s="241"/>
      <c r="P54" s="243"/>
      <c r="Q54" s="262"/>
      <c r="R54" s="241"/>
      <c r="S54" s="243"/>
      <c r="T54" s="262"/>
      <c r="U54" s="241"/>
      <c r="V54" s="243"/>
      <c r="W54" s="262"/>
    </row>
    <row r="55" spans="1:23" ht="14.25" customHeight="1" x14ac:dyDescent="0.25">
      <c r="A55" s="73"/>
      <c r="B55" s="249"/>
      <c r="C55" s="158" t="s">
        <v>93</v>
      </c>
      <c r="D55" s="159">
        <f>'2022 SMI Brackets'!C54</f>
        <v>0.79</v>
      </c>
      <c r="E55" s="160">
        <f>'2024 SMI Brackets'!F54</f>
        <v>96788</v>
      </c>
      <c r="F55" s="160">
        <f>'2024 SMI Brackets'!G54</f>
        <v>115224</v>
      </c>
      <c r="G55" s="161">
        <f>'2024 SMI Brackets'!H54</f>
        <v>133659</v>
      </c>
      <c r="H55" s="160">
        <f>'2024 SMI Brackets'!I54</f>
        <v>152095</v>
      </c>
      <c r="I55" s="160">
        <f>'2024 SMI Brackets'!J54</f>
        <v>155552</v>
      </c>
      <c r="J55" s="160">
        <f>'2024 SMI Brackets'!K54</f>
        <v>159009</v>
      </c>
      <c r="K55" s="160">
        <f>'2024 SMI Brackets'!L54</f>
        <v>162465</v>
      </c>
      <c r="L55" s="160">
        <f>'2024 SMI Brackets'!M54</f>
        <v>165922</v>
      </c>
      <c r="M55" s="160">
        <f>'2024 SMI Brackets'!N54</f>
        <v>169378</v>
      </c>
      <c r="N55" s="162">
        <f>'2024 SMI Brackets'!O54</f>
        <v>172835</v>
      </c>
      <c r="O55" s="236">
        <f>'Fee Schedule FY26'!D53</f>
        <v>9.5000000000000001E-2</v>
      </c>
      <c r="P55" s="245">
        <f>'Fee Schedule FY26'!G53</f>
        <v>5.6999999999999995E-2</v>
      </c>
      <c r="Q55" s="247">
        <f>'Fee Schedule FY26'!J53</f>
        <v>3.8000000000000006E-2</v>
      </c>
      <c r="R55" s="236">
        <f>'Fee Schedule FY26'!E53</f>
        <v>0.08</v>
      </c>
      <c r="S55" s="245">
        <f>'Fee Schedule FY26'!H53</f>
        <v>4.8000000000000001E-2</v>
      </c>
      <c r="T55" s="247">
        <f>'Fee Schedule FY26'!K53</f>
        <v>3.2000000000000001E-2</v>
      </c>
      <c r="U55" s="236">
        <f>'Fee Schedule FY26'!F53</f>
        <v>4.4999999999999998E-2</v>
      </c>
      <c r="V55" s="245">
        <f>'Fee Schedule FY26'!H53</f>
        <v>4.8000000000000001E-2</v>
      </c>
      <c r="W55" s="247">
        <f>'Fee Schedule FY26'!L53</f>
        <v>0.08</v>
      </c>
    </row>
    <row r="56" spans="1:23" ht="14.25" customHeight="1" x14ac:dyDescent="0.25">
      <c r="A56" s="73"/>
      <c r="B56" s="249"/>
      <c r="C56" s="163" t="s">
        <v>94</v>
      </c>
      <c r="D56" s="164">
        <f>'2022 SMI Brackets'!C55</f>
        <v>0.81</v>
      </c>
      <c r="E56" s="145">
        <f>'2024 SMI Brackets'!F55</f>
        <v>99237</v>
      </c>
      <c r="F56" s="145">
        <f>'2024 SMI Brackets'!G55</f>
        <v>118140</v>
      </c>
      <c r="G56" s="146">
        <f>'2024 SMI Brackets'!H55</f>
        <v>137042</v>
      </c>
      <c r="H56" s="146">
        <f>'2024 SMI Brackets'!I55</f>
        <v>155944</v>
      </c>
      <c r="I56" s="146">
        <f>'2024 SMI Brackets'!J55</f>
        <v>159489</v>
      </c>
      <c r="J56" s="146">
        <f>'2024 SMI Brackets'!K55</f>
        <v>163033</v>
      </c>
      <c r="K56" s="146">
        <f>'2024 SMI Brackets'!L55</f>
        <v>166577</v>
      </c>
      <c r="L56" s="146">
        <f>'2024 SMI Brackets'!M55</f>
        <v>170122</v>
      </c>
      <c r="M56" s="146">
        <f>'2024 SMI Brackets'!N55</f>
        <v>173665</v>
      </c>
      <c r="N56" s="165">
        <f>'2024 SMI Brackets'!O55</f>
        <v>177210</v>
      </c>
      <c r="O56" s="244"/>
      <c r="P56" s="246"/>
      <c r="Q56" s="260"/>
      <c r="R56" s="244"/>
      <c r="S56" s="246"/>
      <c r="T56" s="260"/>
      <c r="U56" s="244"/>
      <c r="V56" s="246"/>
      <c r="W56" s="260"/>
    </row>
    <row r="57" spans="1:23" ht="14.25" customHeight="1" x14ac:dyDescent="0.25">
      <c r="A57" s="73"/>
      <c r="B57" s="249"/>
      <c r="C57" s="148" t="s">
        <v>93</v>
      </c>
      <c r="D57" s="149">
        <f>'2022 SMI Brackets'!C56</f>
        <v>0.81</v>
      </c>
      <c r="E57" s="150">
        <f>'2024 SMI Brackets'!F56</f>
        <v>99238</v>
      </c>
      <c r="F57" s="150">
        <f>'2024 SMI Brackets'!G56</f>
        <v>118141</v>
      </c>
      <c r="G57" s="151">
        <f>'2024 SMI Brackets'!H56</f>
        <v>137043</v>
      </c>
      <c r="H57" s="150">
        <f>'2024 SMI Brackets'!I56</f>
        <v>155945</v>
      </c>
      <c r="I57" s="150">
        <f>'2024 SMI Brackets'!J56</f>
        <v>159490</v>
      </c>
      <c r="J57" s="150">
        <f>'2024 SMI Brackets'!K56</f>
        <v>163034</v>
      </c>
      <c r="K57" s="150">
        <f>'2024 SMI Brackets'!L56</f>
        <v>166578</v>
      </c>
      <c r="L57" s="150">
        <f>'2024 SMI Brackets'!M56</f>
        <v>170123</v>
      </c>
      <c r="M57" s="150">
        <f>'2024 SMI Brackets'!N56</f>
        <v>173666</v>
      </c>
      <c r="N57" s="152">
        <f>'2024 SMI Brackets'!O56</f>
        <v>177211</v>
      </c>
      <c r="O57" s="240">
        <f>'Fee Schedule FY26'!D55</f>
        <v>9.5000000000000001E-2</v>
      </c>
      <c r="P57" s="242">
        <f>'Fee Schedule FY26'!G55</f>
        <v>5.6999999999999995E-2</v>
      </c>
      <c r="Q57" s="261">
        <f>'Fee Schedule FY26'!J55</f>
        <v>3.8000000000000006E-2</v>
      </c>
      <c r="R57" s="240">
        <f>'Fee Schedule FY26'!E55</f>
        <v>0.08</v>
      </c>
      <c r="S57" s="242">
        <f>'Fee Schedule FY26'!H55</f>
        <v>4.8000000000000001E-2</v>
      </c>
      <c r="T57" s="261">
        <f>'Fee Schedule FY26'!K55</f>
        <v>3.2000000000000001E-2</v>
      </c>
      <c r="U57" s="240">
        <f>'Fee Schedule FY26'!F55</f>
        <v>4.4999999999999998E-2</v>
      </c>
      <c r="V57" s="242">
        <f>'Fee Schedule FY26'!H55</f>
        <v>4.8000000000000001E-2</v>
      </c>
      <c r="W57" s="261">
        <f>'Fee Schedule FY26'!L55</f>
        <v>0.08</v>
      </c>
    </row>
    <row r="58" spans="1:23" ht="14.25" customHeight="1" x14ac:dyDescent="0.25">
      <c r="A58" s="73"/>
      <c r="B58" s="249"/>
      <c r="C58" s="153" t="s">
        <v>94</v>
      </c>
      <c r="D58" s="154">
        <f>'2022 SMI Brackets'!C57</f>
        <v>0.84</v>
      </c>
      <c r="E58" s="155">
        <f>'2024 SMI Brackets'!F57</f>
        <v>102912</v>
      </c>
      <c r="F58" s="155">
        <f>'2024 SMI Brackets'!G57</f>
        <v>122516</v>
      </c>
      <c r="G58" s="156">
        <f>'2024 SMI Brackets'!H57</f>
        <v>142118</v>
      </c>
      <c r="H58" s="155">
        <f>'2024 SMI Brackets'!I57</f>
        <v>161720</v>
      </c>
      <c r="I58" s="155">
        <f>'2024 SMI Brackets'!J57</f>
        <v>165396</v>
      </c>
      <c r="J58" s="155">
        <f>'2024 SMI Brackets'!K57</f>
        <v>169072</v>
      </c>
      <c r="K58" s="155">
        <f>'2024 SMI Brackets'!L57</f>
        <v>172747</v>
      </c>
      <c r="L58" s="155">
        <f>'2024 SMI Brackets'!M57</f>
        <v>176423</v>
      </c>
      <c r="M58" s="155">
        <f>'2024 SMI Brackets'!N57</f>
        <v>180098</v>
      </c>
      <c r="N58" s="157">
        <f>'2024 SMI Brackets'!O57</f>
        <v>183773</v>
      </c>
      <c r="O58" s="241"/>
      <c r="P58" s="243"/>
      <c r="Q58" s="262"/>
      <c r="R58" s="241"/>
      <c r="S58" s="243"/>
      <c r="T58" s="262"/>
      <c r="U58" s="241"/>
      <c r="V58" s="243"/>
      <c r="W58" s="262"/>
    </row>
    <row r="59" spans="1:23" ht="14.25" customHeight="1" x14ac:dyDescent="0.25">
      <c r="A59" s="73"/>
      <c r="B59" s="249"/>
      <c r="C59" s="158" t="s">
        <v>93</v>
      </c>
      <c r="D59" s="159">
        <f>'2022 SMI Brackets'!C58</f>
        <v>0.84</v>
      </c>
      <c r="E59" s="160">
        <f>'2024 SMI Brackets'!F58</f>
        <v>102913</v>
      </c>
      <c r="F59" s="160">
        <f>'2024 SMI Brackets'!G58</f>
        <v>122517</v>
      </c>
      <c r="G59" s="161">
        <f>'2024 SMI Brackets'!H58</f>
        <v>142119</v>
      </c>
      <c r="H59" s="160">
        <f>'2024 SMI Brackets'!I58</f>
        <v>161721</v>
      </c>
      <c r="I59" s="160">
        <f>'2024 SMI Brackets'!J58</f>
        <v>165397</v>
      </c>
      <c r="J59" s="160">
        <f>'2024 SMI Brackets'!K58</f>
        <v>169073</v>
      </c>
      <c r="K59" s="160">
        <f>'2024 SMI Brackets'!L58</f>
        <v>172748</v>
      </c>
      <c r="L59" s="160">
        <f>'2024 SMI Brackets'!M58</f>
        <v>176424</v>
      </c>
      <c r="M59" s="160">
        <f>'2024 SMI Brackets'!N58</f>
        <v>180099</v>
      </c>
      <c r="N59" s="162">
        <f>'2024 SMI Brackets'!O58</f>
        <v>183774</v>
      </c>
      <c r="O59" s="236">
        <f>'Fee Schedule FY26'!D57</f>
        <v>9.5000000000000001E-2</v>
      </c>
      <c r="P59" s="245">
        <f>'Fee Schedule FY26'!G57</f>
        <v>5.6999999999999995E-2</v>
      </c>
      <c r="Q59" s="247">
        <f>'Fee Schedule FY26'!J57</f>
        <v>3.8000000000000006E-2</v>
      </c>
      <c r="R59" s="236">
        <f>'Fee Schedule FY26'!E57</f>
        <v>0.08</v>
      </c>
      <c r="S59" s="245">
        <f>'Fee Schedule FY26'!H57</f>
        <v>4.8000000000000001E-2</v>
      </c>
      <c r="T59" s="247">
        <f>'Fee Schedule FY26'!K57</f>
        <v>3.2000000000000001E-2</v>
      </c>
      <c r="U59" s="236">
        <f>'Fee Schedule FY26'!F57</f>
        <v>4.4999999999999998E-2</v>
      </c>
      <c r="V59" s="245">
        <f>'Fee Schedule FY26'!H57</f>
        <v>4.8000000000000001E-2</v>
      </c>
      <c r="W59" s="247">
        <f>'Fee Schedule FY26'!L57</f>
        <v>0.08</v>
      </c>
    </row>
    <row r="60" spans="1:23" ht="14.25" customHeight="1" x14ac:dyDescent="0.25">
      <c r="A60" s="73"/>
      <c r="B60" s="249"/>
      <c r="C60" s="163" t="s">
        <v>94</v>
      </c>
      <c r="D60" s="164">
        <f>'2022 SMI Brackets'!C59</f>
        <v>0.87</v>
      </c>
      <c r="E60" s="145">
        <f>'2024 SMI Brackets'!F59</f>
        <v>106588</v>
      </c>
      <c r="F60" s="145">
        <f>'2024 SMI Brackets'!G59</f>
        <v>126891</v>
      </c>
      <c r="G60" s="146">
        <f>'2024 SMI Brackets'!H59</f>
        <v>147193</v>
      </c>
      <c r="H60" s="146">
        <f>'2024 SMI Brackets'!I59</f>
        <v>167496</v>
      </c>
      <c r="I60" s="146">
        <f>'2024 SMI Brackets'!J59</f>
        <v>171303</v>
      </c>
      <c r="J60" s="146">
        <f>'2024 SMI Brackets'!K59</f>
        <v>175110</v>
      </c>
      <c r="K60" s="146">
        <f>'2024 SMI Brackets'!L59</f>
        <v>178916</v>
      </c>
      <c r="L60" s="146">
        <f>'2024 SMI Brackets'!M59</f>
        <v>182723</v>
      </c>
      <c r="M60" s="146">
        <f>'2024 SMI Brackets'!N59</f>
        <v>186530</v>
      </c>
      <c r="N60" s="165">
        <f>'2024 SMI Brackets'!O59</f>
        <v>190337</v>
      </c>
      <c r="O60" s="244"/>
      <c r="P60" s="246"/>
      <c r="Q60" s="260"/>
      <c r="R60" s="244"/>
      <c r="S60" s="246"/>
      <c r="T60" s="260"/>
      <c r="U60" s="244"/>
      <c r="V60" s="246"/>
      <c r="W60" s="260"/>
    </row>
    <row r="61" spans="1:23" ht="14.25" customHeight="1" x14ac:dyDescent="0.25">
      <c r="A61" s="73"/>
      <c r="B61" s="249"/>
      <c r="C61" s="148" t="s">
        <v>93</v>
      </c>
      <c r="D61" s="149">
        <f>'2022 SMI Brackets'!C60</f>
        <v>0.87</v>
      </c>
      <c r="E61" s="150">
        <f>'2024 SMI Brackets'!F60</f>
        <v>106589</v>
      </c>
      <c r="F61" s="150">
        <f>'2024 SMI Brackets'!G60</f>
        <v>126892</v>
      </c>
      <c r="G61" s="151">
        <f>'2024 SMI Brackets'!H60</f>
        <v>147194</v>
      </c>
      <c r="H61" s="150">
        <f>'2024 SMI Brackets'!I60</f>
        <v>167497</v>
      </c>
      <c r="I61" s="150">
        <f>'2024 SMI Brackets'!J60</f>
        <v>171304</v>
      </c>
      <c r="J61" s="150">
        <f>'2024 SMI Brackets'!K60</f>
        <v>175111</v>
      </c>
      <c r="K61" s="150">
        <f>'2024 SMI Brackets'!L60</f>
        <v>178917</v>
      </c>
      <c r="L61" s="150">
        <f>'2024 SMI Brackets'!M60</f>
        <v>182724</v>
      </c>
      <c r="M61" s="150">
        <f>'2024 SMI Brackets'!N60</f>
        <v>186531</v>
      </c>
      <c r="N61" s="152">
        <f>'2024 SMI Brackets'!O60</f>
        <v>190338</v>
      </c>
      <c r="O61" s="240">
        <f>'Fee Schedule FY26'!D59</f>
        <v>9.5000000000000001E-2</v>
      </c>
      <c r="P61" s="242">
        <f>'Fee Schedule FY26'!G59</f>
        <v>5.6999999999999995E-2</v>
      </c>
      <c r="Q61" s="261">
        <f>'Fee Schedule FY26'!J59</f>
        <v>3.8000000000000006E-2</v>
      </c>
      <c r="R61" s="240">
        <f>'Fee Schedule FY26'!E59</f>
        <v>0.08</v>
      </c>
      <c r="S61" s="242">
        <f>'Fee Schedule FY26'!H59</f>
        <v>4.8000000000000001E-2</v>
      </c>
      <c r="T61" s="261">
        <f>'Fee Schedule FY26'!K59</f>
        <v>3.2000000000000001E-2</v>
      </c>
      <c r="U61" s="240">
        <f>'Fee Schedule FY26'!F59</f>
        <v>4.4999999999999998E-2</v>
      </c>
      <c r="V61" s="242">
        <f>'Fee Schedule FY26'!H59</f>
        <v>4.8000000000000001E-2</v>
      </c>
      <c r="W61" s="261">
        <f>'Fee Schedule FY26'!L59</f>
        <v>0.08</v>
      </c>
    </row>
    <row r="62" spans="1:23" ht="14.25" customHeight="1" x14ac:dyDescent="0.25">
      <c r="A62" s="73"/>
      <c r="B62" s="249"/>
      <c r="C62" s="153" t="s">
        <v>94</v>
      </c>
      <c r="D62" s="154">
        <f>'2022 SMI Brackets'!C61</f>
        <v>0.91</v>
      </c>
      <c r="E62" s="155">
        <f>'2024 SMI Brackets'!F61</f>
        <v>111489</v>
      </c>
      <c r="F62" s="155">
        <f>'2024 SMI Brackets'!G61</f>
        <v>132725</v>
      </c>
      <c r="G62" s="156">
        <f>'2024 SMI Brackets'!H61</f>
        <v>153961</v>
      </c>
      <c r="H62" s="155">
        <f>'2024 SMI Brackets'!I61</f>
        <v>175197</v>
      </c>
      <c r="I62" s="155">
        <f>'2024 SMI Brackets'!J61</f>
        <v>179179</v>
      </c>
      <c r="J62" s="155">
        <f>'2024 SMI Brackets'!K61</f>
        <v>183161</v>
      </c>
      <c r="K62" s="155">
        <f>'2024 SMI Brackets'!L61</f>
        <v>187142</v>
      </c>
      <c r="L62" s="155">
        <f>'2024 SMI Brackets'!M61</f>
        <v>191124</v>
      </c>
      <c r="M62" s="155">
        <f>'2024 SMI Brackets'!N61</f>
        <v>195106</v>
      </c>
      <c r="N62" s="157">
        <f>'2024 SMI Brackets'!O61</f>
        <v>199088</v>
      </c>
      <c r="O62" s="241"/>
      <c r="P62" s="243"/>
      <c r="Q62" s="262"/>
      <c r="R62" s="241"/>
      <c r="S62" s="243"/>
      <c r="T62" s="262"/>
      <c r="U62" s="241"/>
      <c r="V62" s="243"/>
      <c r="W62" s="262"/>
    </row>
    <row r="63" spans="1:23" ht="14.25" customHeight="1" x14ac:dyDescent="0.25">
      <c r="A63" s="73"/>
      <c r="B63" s="249"/>
      <c r="C63" s="158" t="s">
        <v>93</v>
      </c>
      <c r="D63" s="159">
        <f>'2022 SMI Brackets'!C62</f>
        <v>0.91</v>
      </c>
      <c r="E63" s="160">
        <f>'2024 SMI Brackets'!F62</f>
        <v>111490</v>
      </c>
      <c r="F63" s="160">
        <f>'2024 SMI Brackets'!G62</f>
        <v>132726</v>
      </c>
      <c r="G63" s="161">
        <f>'2024 SMI Brackets'!H62</f>
        <v>153962</v>
      </c>
      <c r="H63" s="160">
        <f>'2024 SMI Brackets'!I62</f>
        <v>175198</v>
      </c>
      <c r="I63" s="160">
        <f>'2024 SMI Brackets'!J62</f>
        <v>179180</v>
      </c>
      <c r="J63" s="160">
        <f>'2024 SMI Brackets'!K62</f>
        <v>183162</v>
      </c>
      <c r="K63" s="160">
        <f>'2024 SMI Brackets'!L62</f>
        <v>187143</v>
      </c>
      <c r="L63" s="160">
        <f>'2024 SMI Brackets'!M62</f>
        <v>191125</v>
      </c>
      <c r="M63" s="160">
        <f>'2024 SMI Brackets'!N62</f>
        <v>195107</v>
      </c>
      <c r="N63" s="162">
        <f>'2024 SMI Brackets'!O62</f>
        <v>199089</v>
      </c>
      <c r="O63" s="236">
        <f>'Fee Schedule FY26'!D61</f>
        <v>9.5000000000000001E-2</v>
      </c>
      <c r="P63" s="245">
        <f>'Fee Schedule FY26'!G61</f>
        <v>5.6999999999999995E-2</v>
      </c>
      <c r="Q63" s="247">
        <f>'Fee Schedule FY26'!J61</f>
        <v>3.8000000000000006E-2</v>
      </c>
      <c r="R63" s="236">
        <f>'Fee Schedule FY26'!E61</f>
        <v>0.08</v>
      </c>
      <c r="S63" s="245">
        <f>'Fee Schedule FY26'!H61</f>
        <v>4.8000000000000001E-2</v>
      </c>
      <c r="T63" s="247">
        <f>'Fee Schedule FY26'!K61</f>
        <v>3.2000000000000001E-2</v>
      </c>
      <c r="U63" s="236">
        <f>'Fee Schedule FY26'!F61</f>
        <v>4.4999999999999998E-2</v>
      </c>
      <c r="V63" s="245">
        <f>'Fee Schedule FY26'!H61</f>
        <v>4.8000000000000001E-2</v>
      </c>
      <c r="W63" s="247">
        <f>'Fee Schedule FY26'!L61</f>
        <v>0.08</v>
      </c>
    </row>
    <row r="64" spans="1:23" ht="14.25" customHeight="1" x14ac:dyDescent="0.25">
      <c r="A64" s="73"/>
      <c r="B64" s="249"/>
      <c r="C64" s="163" t="s">
        <v>94</v>
      </c>
      <c r="D64" s="164">
        <f>'2022 SMI Brackets'!C63</f>
        <v>0.94</v>
      </c>
      <c r="E64" s="145">
        <f>'2024 SMI Brackets'!F63</f>
        <v>115164</v>
      </c>
      <c r="F64" s="145">
        <f>'2024 SMI Brackets'!G63</f>
        <v>137101</v>
      </c>
      <c r="G64" s="146">
        <f>'2024 SMI Brackets'!H63</f>
        <v>159037</v>
      </c>
      <c r="H64" s="146">
        <f>'2024 SMI Brackets'!I63</f>
        <v>180973</v>
      </c>
      <c r="I64" s="146">
        <f>'2024 SMI Brackets'!J63</f>
        <v>185086</v>
      </c>
      <c r="J64" s="146">
        <f>'2024 SMI Brackets'!K63</f>
        <v>189199</v>
      </c>
      <c r="K64" s="146">
        <f>'2024 SMI Brackets'!L63</f>
        <v>193312</v>
      </c>
      <c r="L64" s="146">
        <f>'2024 SMI Brackets'!M63</f>
        <v>197425</v>
      </c>
      <c r="M64" s="146">
        <f>'2024 SMI Brackets'!N63</f>
        <v>201538</v>
      </c>
      <c r="N64" s="165">
        <f>'2024 SMI Brackets'!O63</f>
        <v>205651</v>
      </c>
      <c r="O64" s="244"/>
      <c r="P64" s="246"/>
      <c r="Q64" s="260"/>
      <c r="R64" s="244"/>
      <c r="S64" s="246"/>
      <c r="T64" s="260"/>
      <c r="U64" s="244"/>
      <c r="V64" s="246"/>
      <c r="W64" s="260"/>
    </row>
    <row r="65" spans="1:24" ht="14.25" customHeight="1" x14ac:dyDescent="0.25">
      <c r="A65" s="73"/>
      <c r="B65" s="249"/>
      <c r="C65" s="148" t="s">
        <v>93</v>
      </c>
      <c r="D65" s="149">
        <f>'2022 SMI Brackets'!C64</f>
        <v>0.94</v>
      </c>
      <c r="E65" s="150">
        <f>'2024 SMI Brackets'!F64</f>
        <v>115165</v>
      </c>
      <c r="F65" s="150">
        <f>'2024 SMI Brackets'!G64</f>
        <v>137102</v>
      </c>
      <c r="G65" s="151">
        <f>'2024 SMI Brackets'!H64</f>
        <v>159038</v>
      </c>
      <c r="H65" s="150">
        <f>'2024 SMI Brackets'!I64</f>
        <v>180974</v>
      </c>
      <c r="I65" s="150">
        <f>'2024 SMI Brackets'!J64</f>
        <v>185087</v>
      </c>
      <c r="J65" s="150">
        <f>'2024 SMI Brackets'!K64</f>
        <v>189200</v>
      </c>
      <c r="K65" s="150">
        <f>'2024 SMI Brackets'!L64</f>
        <v>193313</v>
      </c>
      <c r="L65" s="150">
        <f>'2024 SMI Brackets'!M64</f>
        <v>197426</v>
      </c>
      <c r="M65" s="150">
        <f>'2024 SMI Brackets'!N64</f>
        <v>201539</v>
      </c>
      <c r="N65" s="152">
        <f>'2024 SMI Brackets'!O64</f>
        <v>205652</v>
      </c>
      <c r="O65" s="240">
        <f>'Fee Schedule FY26'!D63</f>
        <v>9.5000000000000001E-2</v>
      </c>
      <c r="P65" s="242">
        <f>'Fee Schedule FY26'!G63</f>
        <v>5.6999999999999995E-2</v>
      </c>
      <c r="Q65" s="261">
        <f>'Fee Schedule FY26'!J63</f>
        <v>3.8000000000000006E-2</v>
      </c>
      <c r="R65" s="240">
        <f>'Fee Schedule FY26'!E63</f>
        <v>0.08</v>
      </c>
      <c r="S65" s="242">
        <f>'Fee Schedule FY26'!H63</f>
        <v>4.8000000000000001E-2</v>
      </c>
      <c r="T65" s="261">
        <f>'Fee Schedule FY26'!K63</f>
        <v>3.2000000000000001E-2</v>
      </c>
      <c r="U65" s="240">
        <f>'Fee Schedule FY26'!F63</f>
        <v>4.4999999999999998E-2</v>
      </c>
      <c r="V65" s="242">
        <f>'Fee Schedule FY26'!H63</f>
        <v>4.8000000000000001E-2</v>
      </c>
      <c r="W65" s="261">
        <f>'Fee Schedule FY26'!L63</f>
        <v>0.08</v>
      </c>
    </row>
    <row r="66" spans="1:24" ht="14.25" customHeight="1" x14ac:dyDescent="0.25">
      <c r="A66" s="73"/>
      <c r="B66" s="249"/>
      <c r="C66" s="153" t="s">
        <v>94</v>
      </c>
      <c r="D66" s="154">
        <f>'2022 SMI Brackets'!C65</f>
        <v>0.97</v>
      </c>
      <c r="E66" s="155">
        <f>'2024 SMI Brackets'!F65</f>
        <v>118840</v>
      </c>
      <c r="F66" s="155">
        <f>'2024 SMI Brackets'!G65</f>
        <v>141476</v>
      </c>
      <c r="G66" s="156">
        <f>'2024 SMI Brackets'!H65</f>
        <v>164112</v>
      </c>
      <c r="H66" s="155">
        <f>'2024 SMI Brackets'!I65</f>
        <v>186748</v>
      </c>
      <c r="I66" s="155">
        <f>'2024 SMI Brackets'!J65</f>
        <v>190993</v>
      </c>
      <c r="J66" s="155">
        <f>'2024 SMI Brackets'!K65</f>
        <v>195238</v>
      </c>
      <c r="K66" s="155">
        <f>'2024 SMI Brackets'!L65</f>
        <v>199481</v>
      </c>
      <c r="L66" s="155">
        <f>'2024 SMI Brackets'!M65</f>
        <v>203726</v>
      </c>
      <c r="M66" s="155">
        <f>'2024 SMI Brackets'!N65</f>
        <v>207970</v>
      </c>
      <c r="N66" s="157">
        <f>'2024 SMI Brackets'!O65</f>
        <v>212215</v>
      </c>
      <c r="O66" s="241"/>
      <c r="P66" s="243"/>
      <c r="Q66" s="262"/>
      <c r="R66" s="241"/>
      <c r="S66" s="243"/>
      <c r="T66" s="262"/>
      <c r="U66" s="241"/>
      <c r="V66" s="243"/>
      <c r="W66" s="262"/>
    </row>
    <row r="67" spans="1:24" ht="14.25" customHeight="1" x14ac:dyDescent="0.25">
      <c r="A67" s="73"/>
      <c r="B67" s="249"/>
      <c r="C67" s="158" t="s">
        <v>93</v>
      </c>
      <c r="D67" s="159">
        <f>'2022 SMI Brackets'!C66</f>
        <v>0.97</v>
      </c>
      <c r="E67" s="160">
        <f>'2024 SMI Brackets'!F66</f>
        <v>118841</v>
      </c>
      <c r="F67" s="160">
        <f>'2024 SMI Brackets'!G66</f>
        <v>141477</v>
      </c>
      <c r="G67" s="161">
        <f>'2024 SMI Brackets'!H66</f>
        <v>164113</v>
      </c>
      <c r="H67" s="160">
        <f>'2024 SMI Brackets'!I66</f>
        <v>186749</v>
      </c>
      <c r="I67" s="160">
        <f>'2024 SMI Brackets'!J66</f>
        <v>190994</v>
      </c>
      <c r="J67" s="160">
        <f>'2024 SMI Brackets'!K66</f>
        <v>195239</v>
      </c>
      <c r="K67" s="160">
        <f>'2024 SMI Brackets'!L66</f>
        <v>199482</v>
      </c>
      <c r="L67" s="160">
        <f>'2024 SMI Brackets'!M66</f>
        <v>203727</v>
      </c>
      <c r="M67" s="160">
        <f>'2024 SMI Brackets'!N66</f>
        <v>207971</v>
      </c>
      <c r="N67" s="162">
        <f>'2024 SMI Brackets'!O66</f>
        <v>212216</v>
      </c>
      <c r="O67" s="236">
        <f>'Fee Schedule FY26'!D65</f>
        <v>9.5000000000000001E-2</v>
      </c>
      <c r="P67" s="245">
        <f>'Fee Schedule FY26'!G65</f>
        <v>5.6999999999999995E-2</v>
      </c>
      <c r="Q67" s="247">
        <f>'Fee Schedule FY26'!J65</f>
        <v>3.8000000000000006E-2</v>
      </c>
      <c r="R67" s="236">
        <f>'Fee Schedule FY26'!E65</f>
        <v>0.08</v>
      </c>
      <c r="S67" s="245">
        <f>'Fee Schedule FY26'!H65</f>
        <v>4.8000000000000001E-2</v>
      </c>
      <c r="T67" s="247">
        <f>'Fee Schedule FY26'!K65</f>
        <v>3.2000000000000001E-2</v>
      </c>
      <c r="U67" s="236">
        <f>'Fee Schedule FY26'!F65</f>
        <v>4.4999999999999998E-2</v>
      </c>
      <c r="V67" s="245">
        <f>'Fee Schedule FY26'!H65</f>
        <v>4.8000000000000001E-2</v>
      </c>
      <c r="W67" s="247">
        <f>'Fee Schedule FY26'!L65</f>
        <v>0.08</v>
      </c>
    </row>
    <row r="68" spans="1:24" ht="14.25" customHeight="1" x14ac:dyDescent="0.25">
      <c r="A68" s="73"/>
      <c r="B68" s="249"/>
      <c r="C68" s="163" t="s">
        <v>94</v>
      </c>
      <c r="D68" s="164">
        <f>'2022 SMI Brackets'!C67</f>
        <v>1</v>
      </c>
      <c r="E68" s="145">
        <f>'2024 SMI Brackets'!F67</f>
        <v>122515</v>
      </c>
      <c r="F68" s="145">
        <f>'2024 SMI Brackets'!G67</f>
        <v>145852</v>
      </c>
      <c r="G68" s="146">
        <f>'2024 SMI Brackets'!H67</f>
        <v>169188</v>
      </c>
      <c r="H68" s="146">
        <f>'2024 SMI Brackets'!I67</f>
        <v>192524</v>
      </c>
      <c r="I68" s="146">
        <f>'2024 SMI Brackets'!J67</f>
        <v>196900</v>
      </c>
      <c r="J68" s="146">
        <f>'2024 SMI Brackets'!K67</f>
        <v>201276</v>
      </c>
      <c r="K68" s="146">
        <f>'2024 SMI Brackets'!L67</f>
        <v>205651</v>
      </c>
      <c r="L68" s="146">
        <f>'2024 SMI Brackets'!M67</f>
        <v>210027</v>
      </c>
      <c r="M68" s="146">
        <f>'2024 SMI Brackets'!N67</f>
        <v>214402</v>
      </c>
      <c r="N68" s="165">
        <f>'2024 SMI Brackets'!O67</f>
        <v>218778</v>
      </c>
      <c r="O68" s="244"/>
      <c r="P68" s="246"/>
      <c r="Q68" s="260"/>
      <c r="R68" s="244"/>
      <c r="S68" s="246"/>
      <c r="T68" s="260"/>
      <c r="U68" s="244"/>
      <c r="V68" s="246"/>
      <c r="W68" s="260"/>
    </row>
    <row r="69" spans="1:24" ht="14.25" customHeight="1" x14ac:dyDescent="0.25">
      <c r="A69" s="73"/>
      <c r="B69" s="249"/>
      <c r="C69" s="148" t="s">
        <v>93</v>
      </c>
      <c r="D69" s="149">
        <f>'2022 SMI Brackets'!C68</f>
        <v>1</v>
      </c>
      <c r="E69" s="150">
        <f>'2024 SMI Brackets'!F68</f>
        <v>122516</v>
      </c>
      <c r="F69" s="150">
        <f>'2024 SMI Brackets'!G68</f>
        <v>145853</v>
      </c>
      <c r="G69" s="151">
        <f>'2024 SMI Brackets'!H68</f>
        <v>169189</v>
      </c>
      <c r="H69" s="150">
        <f>'2024 SMI Brackets'!I68</f>
        <v>192525</v>
      </c>
      <c r="I69" s="150">
        <f>'2024 SMI Brackets'!J68</f>
        <v>196901</v>
      </c>
      <c r="J69" s="150">
        <f>'2024 SMI Brackets'!K68</f>
        <v>201277</v>
      </c>
      <c r="K69" s="150">
        <f>'2024 SMI Brackets'!L68</f>
        <v>205652</v>
      </c>
      <c r="L69" s="150">
        <f>'2024 SMI Brackets'!M68</f>
        <v>210028</v>
      </c>
      <c r="M69" s="150">
        <f>'2024 SMI Brackets'!N68</f>
        <v>214403</v>
      </c>
      <c r="N69" s="152">
        <f>'2024 SMI Brackets'!O68</f>
        <v>218779</v>
      </c>
      <c r="O69" s="240">
        <f>'Fee Schedule FY26'!D67</f>
        <v>0.105</v>
      </c>
      <c r="P69" s="242">
        <f>'Fee Schedule FY26'!G67</f>
        <v>6.3E-2</v>
      </c>
      <c r="Q69" s="261">
        <f>'Fee Schedule FY26'!J67</f>
        <v>4.2000000000000003E-2</v>
      </c>
      <c r="R69" s="240">
        <f>'Fee Schedule FY26'!E67</f>
        <v>0.09</v>
      </c>
      <c r="S69" s="242">
        <f>'Fee Schedule FY26'!H67</f>
        <v>5.3999999999999999E-2</v>
      </c>
      <c r="T69" s="261">
        <f>'Fee Schedule FY26'!K67</f>
        <v>3.5999999999999997E-2</v>
      </c>
      <c r="U69" s="240">
        <f>'Fee Schedule FY26'!F67</f>
        <v>5.0999999999999997E-2</v>
      </c>
      <c r="V69" s="242">
        <f>'Fee Schedule FY26'!H67</f>
        <v>5.3999999999999999E-2</v>
      </c>
      <c r="W69" s="261">
        <f>'Fee Schedule FY26'!L67</f>
        <v>0.09</v>
      </c>
    </row>
    <row r="70" spans="1:24" ht="14.25" customHeight="1" x14ac:dyDescent="0.25">
      <c r="A70" s="73"/>
      <c r="B70" s="249"/>
      <c r="C70" s="166" t="s">
        <v>94</v>
      </c>
      <c r="D70" s="167">
        <f>'2022 SMI Brackets'!C69</f>
        <v>1.5</v>
      </c>
      <c r="E70" s="168">
        <f>'2024 SMI Brackets'!F69</f>
        <v>183773</v>
      </c>
      <c r="F70" s="168">
        <f>'2024 SMI Brackets'!G69</f>
        <v>218779</v>
      </c>
      <c r="G70" s="156">
        <f>'2024 SMI Brackets'!H69</f>
        <v>253783</v>
      </c>
      <c r="H70" s="168">
        <f>'2024 SMI Brackets'!I69</f>
        <v>288787</v>
      </c>
      <c r="I70" s="168">
        <f>'2024 SMI Brackets'!J69</f>
        <v>295351</v>
      </c>
      <c r="J70" s="168">
        <f>'2024 SMI Brackets'!K69</f>
        <v>301915</v>
      </c>
      <c r="K70" s="168">
        <f>'2024 SMI Brackets'!L69</f>
        <v>308477</v>
      </c>
      <c r="L70" s="168">
        <f>'2024 SMI Brackets'!M69</f>
        <v>315041</v>
      </c>
      <c r="M70" s="168">
        <f>'2024 SMI Brackets'!N69</f>
        <v>321604</v>
      </c>
      <c r="N70" s="169">
        <f>'2024 SMI Brackets'!O69</f>
        <v>328168</v>
      </c>
      <c r="O70" s="241"/>
      <c r="P70" s="243"/>
      <c r="Q70" s="262"/>
      <c r="R70" s="241"/>
      <c r="S70" s="243"/>
      <c r="T70" s="262"/>
      <c r="U70" s="241"/>
      <c r="V70" s="243"/>
      <c r="W70" s="262"/>
    </row>
    <row r="71" spans="1:24" ht="14.25" customHeight="1" x14ac:dyDescent="0.25">
      <c r="A71" s="73"/>
      <c r="B71" s="249"/>
      <c r="C71" s="170" t="s">
        <v>93</v>
      </c>
      <c r="D71" s="171">
        <f>'2022 SMI Brackets'!C70</f>
        <v>1.5</v>
      </c>
      <c r="E71" s="172">
        <f>'2024 SMI Brackets'!F70</f>
        <v>183774</v>
      </c>
      <c r="F71" s="172">
        <f>'2024 SMI Brackets'!G70</f>
        <v>218780</v>
      </c>
      <c r="G71" s="172">
        <f>'2024 SMI Brackets'!H70</f>
        <v>253784</v>
      </c>
      <c r="H71" s="172">
        <f>'2024 SMI Brackets'!I70</f>
        <v>288788</v>
      </c>
      <c r="I71" s="172">
        <f>'2024 SMI Brackets'!J70</f>
        <v>295352</v>
      </c>
      <c r="J71" s="173">
        <f>'2024 SMI Brackets'!K70</f>
        <v>301916</v>
      </c>
      <c r="K71" s="173">
        <f>'2024 SMI Brackets'!L70</f>
        <v>308478</v>
      </c>
      <c r="L71" s="173">
        <f>'2024 SMI Brackets'!M70</f>
        <v>315042</v>
      </c>
      <c r="M71" s="173">
        <f>'2024 SMI Brackets'!N70</f>
        <v>321605</v>
      </c>
      <c r="N71" s="174">
        <f>'2024 SMI Brackets'!O70</f>
        <v>328169</v>
      </c>
      <c r="O71" s="236">
        <f>'Fee Schedule FY26'!D69</f>
        <v>0.115</v>
      </c>
      <c r="P71" s="245">
        <f>'Fee Schedule FY26'!G69</f>
        <v>6.9000000000000006E-2</v>
      </c>
      <c r="Q71" s="247">
        <f>'Fee Schedule FY26'!J69</f>
        <v>4.6000000000000006E-2</v>
      </c>
      <c r="R71" s="236">
        <f>'Fee Schedule FY26'!E69</f>
        <v>0.1</v>
      </c>
      <c r="S71" s="245">
        <f>'Fee Schedule FY26'!H69</f>
        <v>0.06</v>
      </c>
      <c r="T71" s="247">
        <f>'Fee Schedule FY26'!K69</f>
        <v>4.0000000000000008E-2</v>
      </c>
      <c r="U71" s="236">
        <f>'Fee Schedule FY26'!F69</f>
        <v>5.6000000000000001E-2</v>
      </c>
      <c r="V71" s="238">
        <f>'Fee Schedule FY26'!H69</f>
        <v>0.06</v>
      </c>
      <c r="W71" s="247">
        <f>'Fee Schedule FY26'!L69</f>
        <v>0.1</v>
      </c>
      <c r="X71" s="136"/>
    </row>
    <row r="72" spans="1:24" ht="14.25" customHeight="1" thickBot="1" x14ac:dyDescent="0.3">
      <c r="A72" s="73"/>
      <c r="B72" s="250"/>
      <c r="C72" s="175" t="s">
        <v>94</v>
      </c>
      <c r="D72" s="176"/>
      <c r="E72" s="251" t="s">
        <v>95</v>
      </c>
      <c r="F72" s="252"/>
      <c r="G72" s="252"/>
      <c r="H72" s="252"/>
      <c r="I72" s="252"/>
      <c r="J72" s="252"/>
      <c r="K72" s="252"/>
      <c r="L72" s="252"/>
      <c r="M72" s="252"/>
      <c r="N72" s="252"/>
      <c r="O72" s="237"/>
      <c r="P72" s="259"/>
      <c r="Q72" s="248"/>
      <c r="R72" s="237"/>
      <c r="S72" s="259"/>
      <c r="T72" s="248"/>
      <c r="U72" s="237"/>
      <c r="V72" s="239"/>
      <c r="W72" s="248"/>
      <c r="X72" s="136"/>
    </row>
    <row r="73" spans="1:24" ht="14.25" customHeight="1" x14ac:dyDescent="0.25">
      <c r="C73" s="136"/>
      <c r="D73" s="136"/>
      <c r="E73" s="136"/>
      <c r="F73" s="136"/>
      <c r="O73" s="83"/>
      <c r="P73" s="83"/>
      <c r="Q73" s="83"/>
      <c r="R73" s="83"/>
      <c r="S73" s="83"/>
      <c r="T73" s="83"/>
      <c r="U73" s="83"/>
      <c r="V73" s="83"/>
      <c r="W73" s="83"/>
    </row>
    <row r="74" spans="1:24" ht="14.25" customHeight="1" x14ac:dyDescent="0.25">
      <c r="C74" s="136"/>
      <c r="D74" s="136"/>
      <c r="E74" s="136"/>
      <c r="O74" s="83"/>
      <c r="P74" s="83"/>
      <c r="Q74" s="83"/>
      <c r="R74" s="83"/>
      <c r="S74" s="83"/>
      <c r="T74" s="83"/>
      <c r="U74" s="83"/>
      <c r="V74" s="83"/>
      <c r="W74" s="83"/>
    </row>
    <row r="75" spans="1:24" ht="14.25" customHeight="1" x14ac:dyDescent="0.25">
      <c r="C75" s="68"/>
      <c r="D75" s="136"/>
      <c r="E75" s="136"/>
    </row>
    <row r="76" spans="1:24" ht="14.25" customHeight="1" x14ac:dyDescent="0.25">
      <c r="C76" s="136"/>
      <c r="D76" s="136"/>
      <c r="E76" s="136"/>
      <c r="K76" s="73"/>
    </row>
    <row r="77" spans="1:24" ht="14.25" customHeight="1" x14ac:dyDescent="0.25">
      <c r="C77" s="136"/>
      <c r="D77" s="136"/>
      <c r="E77" s="136"/>
      <c r="K77" s="73"/>
    </row>
    <row r="78" spans="1:24" ht="14.25" customHeight="1" x14ac:dyDescent="0.25">
      <c r="C78" s="136"/>
      <c r="D78" s="136"/>
      <c r="E78" s="136"/>
      <c r="L78" s="136"/>
    </row>
    <row r="79" spans="1:24" ht="14.25" customHeight="1" x14ac:dyDescent="0.25">
      <c r="C79" s="136"/>
      <c r="D79" s="136"/>
      <c r="E79" s="136"/>
    </row>
    <row r="80" spans="1:24" ht="14.25" customHeight="1" x14ac:dyDescent="0.25">
      <c r="C80" s="136"/>
      <c r="D80" s="136"/>
      <c r="E80" s="136"/>
    </row>
    <row r="81" spans="3:5" ht="14.25" customHeight="1" x14ac:dyDescent="0.25">
      <c r="C81" s="136"/>
      <c r="D81" s="136"/>
      <c r="E81" s="136"/>
    </row>
    <row r="82" spans="3:5" ht="14.25" customHeight="1" x14ac:dyDescent="0.25">
      <c r="C82" s="136"/>
      <c r="D82" s="136"/>
      <c r="E82" s="136"/>
    </row>
    <row r="83" spans="3:5" ht="14.25" customHeight="1" x14ac:dyDescent="0.25">
      <c r="C83" s="136"/>
      <c r="D83" s="136"/>
      <c r="E83" s="136"/>
    </row>
    <row r="84" spans="3:5" ht="14.25" customHeight="1" x14ac:dyDescent="0.25">
      <c r="C84" s="136"/>
      <c r="D84" s="136"/>
      <c r="E84" s="136"/>
    </row>
    <row r="85" spans="3:5" ht="14.25" customHeight="1" x14ac:dyDescent="0.25">
      <c r="C85" s="136"/>
      <c r="D85" s="136"/>
      <c r="E85" s="136"/>
    </row>
    <row r="86" spans="3:5" ht="14.25" customHeight="1" x14ac:dyDescent="0.25">
      <c r="C86" s="136"/>
      <c r="D86" s="136"/>
      <c r="E86" s="136"/>
    </row>
    <row r="87" spans="3:5" ht="14.25" customHeight="1" x14ac:dyDescent="0.25">
      <c r="C87" s="136"/>
      <c r="D87" s="136"/>
      <c r="E87" s="136"/>
    </row>
    <row r="88" spans="3:5" ht="14.25" customHeight="1" x14ac:dyDescent="0.25">
      <c r="C88" s="136"/>
      <c r="D88" s="136"/>
      <c r="E88" s="136"/>
    </row>
    <row r="89" spans="3:5" ht="14.25" customHeight="1" x14ac:dyDescent="0.25">
      <c r="C89" s="136"/>
      <c r="D89" s="136"/>
      <c r="E89" s="136"/>
    </row>
    <row r="90" spans="3:5" ht="14.25" customHeight="1" x14ac:dyDescent="0.25">
      <c r="C90" s="136"/>
      <c r="D90" s="136"/>
      <c r="E90" s="136"/>
    </row>
    <row r="91" spans="3:5" ht="14.25" customHeight="1" x14ac:dyDescent="0.25">
      <c r="C91" s="136"/>
      <c r="D91" s="136"/>
      <c r="E91" s="136"/>
    </row>
    <row r="92" spans="3:5" ht="14.25" customHeight="1" x14ac:dyDescent="0.25">
      <c r="C92" s="136"/>
      <c r="D92" s="136"/>
      <c r="E92" s="136"/>
    </row>
    <row r="93" spans="3:5" ht="14.25" customHeight="1" x14ac:dyDescent="0.25">
      <c r="C93" s="136"/>
      <c r="D93" s="136"/>
      <c r="E93" s="136"/>
    </row>
    <row r="94" spans="3:5" ht="14.25" customHeight="1" x14ac:dyDescent="0.25">
      <c r="C94" s="136"/>
      <c r="D94" s="136"/>
      <c r="E94" s="136"/>
    </row>
    <row r="95" spans="3:5" ht="14.25" customHeight="1" x14ac:dyDescent="0.25">
      <c r="C95" s="136"/>
      <c r="D95" s="136"/>
      <c r="E95" s="136"/>
    </row>
    <row r="96" spans="3:5" ht="14.25" customHeight="1" x14ac:dyDescent="0.25">
      <c r="C96" s="136"/>
      <c r="D96" s="136"/>
      <c r="E96" s="136"/>
    </row>
    <row r="97" spans="3:5" ht="14.25" customHeight="1" x14ac:dyDescent="0.25">
      <c r="C97" s="136"/>
      <c r="D97" s="136"/>
      <c r="E97" s="136"/>
    </row>
    <row r="98" spans="3:5" ht="14.25" customHeight="1" x14ac:dyDescent="0.25">
      <c r="C98" s="136"/>
      <c r="D98" s="136"/>
      <c r="E98" s="136"/>
    </row>
    <row r="99" spans="3:5" ht="14.25" customHeight="1" x14ac:dyDescent="0.25">
      <c r="C99" s="136"/>
      <c r="D99" s="136"/>
      <c r="E99" s="136"/>
    </row>
    <row r="100" spans="3:5" ht="14.25" customHeight="1" x14ac:dyDescent="0.25">
      <c r="C100" s="136"/>
      <c r="D100" s="136"/>
      <c r="E100" s="136"/>
    </row>
    <row r="101" spans="3:5" ht="14.25" customHeight="1" x14ac:dyDescent="0.25">
      <c r="C101" s="136"/>
      <c r="D101" s="136"/>
      <c r="E101" s="136"/>
    </row>
    <row r="102" spans="3:5" ht="14.25" customHeight="1" x14ac:dyDescent="0.25">
      <c r="C102" s="136"/>
      <c r="D102" s="136"/>
      <c r="E102" s="136"/>
    </row>
    <row r="103" spans="3:5" ht="14.25" customHeight="1" x14ac:dyDescent="0.25">
      <c r="C103" s="136"/>
      <c r="D103" s="136"/>
      <c r="E103" s="136"/>
    </row>
    <row r="104" spans="3:5" ht="14.25" customHeight="1" x14ac:dyDescent="0.25">
      <c r="C104" s="136"/>
      <c r="D104" s="136"/>
      <c r="E104" s="136"/>
    </row>
    <row r="105" spans="3:5" ht="14.25" customHeight="1" x14ac:dyDescent="0.25">
      <c r="C105" s="136"/>
      <c r="D105" s="136"/>
      <c r="E105" s="136"/>
    </row>
    <row r="106" spans="3:5" ht="14.25" customHeight="1" x14ac:dyDescent="0.25">
      <c r="C106" s="136"/>
      <c r="D106" s="136"/>
      <c r="E106" s="136"/>
    </row>
    <row r="107" spans="3:5" ht="14.25" customHeight="1" x14ac:dyDescent="0.25">
      <c r="C107" s="136"/>
      <c r="D107" s="136"/>
      <c r="E107" s="136"/>
    </row>
    <row r="108" spans="3:5" ht="14.25" customHeight="1" x14ac:dyDescent="0.25">
      <c r="C108" s="136"/>
      <c r="D108" s="136"/>
      <c r="E108" s="136"/>
    </row>
    <row r="109" spans="3:5" ht="14.25" customHeight="1" x14ac:dyDescent="0.25"/>
    <row r="110" spans="3:5" ht="14.25" customHeight="1" x14ac:dyDescent="0.25"/>
    <row r="111" spans="3:5" ht="14.25" customHeight="1" x14ac:dyDescent="0.25"/>
    <row r="112" spans="3:5"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stuWdvP6KMafNbZ/OUnrqdyZssKnZgqnNTd1XaRzztUFl51jW3J8hjBIxSlwwRQLM90LB1i2MkJF7AIZmBkbtQ==" saltValue="QzVuNUX0JsM3WGdH8HSb1A==" spinCount="100000" sheet="1" objects="1" scenarios="1"/>
  <mergeCells count="307">
    <mergeCell ref="B2:N3"/>
    <mergeCell ref="O2:W3"/>
    <mergeCell ref="B4:N4"/>
    <mergeCell ref="C5:D6"/>
    <mergeCell ref="E5:N5"/>
    <mergeCell ref="O7:O8"/>
    <mergeCell ref="P7:P8"/>
    <mergeCell ref="Q7:Q8"/>
    <mergeCell ref="R7:R8"/>
    <mergeCell ref="S7:S8"/>
    <mergeCell ref="T7:T8"/>
    <mergeCell ref="W7:W8"/>
    <mergeCell ref="O9:O10"/>
    <mergeCell ref="P9:P10"/>
    <mergeCell ref="Q9:Q10"/>
    <mergeCell ref="R9:R10"/>
    <mergeCell ref="S9:S10"/>
    <mergeCell ref="T9:T10"/>
    <mergeCell ref="W9:W10"/>
    <mergeCell ref="W11:W12"/>
    <mergeCell ref="O13:O14"/>
    <mergeCell ref="P13:P14"/>
    <mergeCell ref="Q13:Q14"/>
    <mergeCell ref="R13:R14"/>
    <mergeCell ref="S13:S14"/>
    <mergeCell ref="T13:T14"/>
    <mergeCell ref="W13:W14"/>
    <mergeCell ref="O11:O12"/>
    <mergeCell ref="P11:P12"/>
    <mergeCell ref="Q11:Q12"/>
    <mergeCell ref="R11:R12"/>
    <mergeCell ref="S11:S12"/>
    <mergeCell ref="T11:T12"/>
    <mergeCell ref="U9:U10"/>
    <mergeCell ref="V9:V10"/>
    <mergeCell ref="U11:U12"/>
    <mergeCell ref="W15:W16"/>
    <mergeCell ref="O17:O18"/>
    <mergeCell ref="P17:P18"/>
    <mergeCell ref="Q17:Q18"/>
    <mergeCell ref="R17:R18"/>
    <mergeCell ref="S17:S18"/>
    <mergeCell ref="T17:T18"/>
    <mergeCell ref="W17:W18"/>
    <mergeCell ref="U15:U16"/>
    <mergeCell ref="V15:V16"/>
    <mergeCell ref="O15:O16"/>
    <mergeCell ref="P15:P16"/>
    <mergeCell ref="Q15:Q16"/>
    <mergeCell ref="R15:R16"/>
    <mergeCell ref="S15:S16"/>
    <mergeCell ref="T15:T16"/>
    <mergeCell ref="U17:U18"/>
    <mergeCell ref="V17:V18"/>
    <mergeCell ref="W19:W20"/>
    <mergeCell ref="O21:O22"/>
    <mergeCell ref="P21:P22"/>
    <mergeCell ref="Q21:Q22"/>
    <mergeCell ref="R21:R22"/>
    <mergeCell ref="S21:S22"/>
    <mergeCell ref="T21:T22"/>
    <mergeCell ref="W21:W22"/>
    <mergeCell ref="O19:O20"/>
    <mergeCell ref="P19:P20"/>
    <mergeCell ref="Q19:Q20"/>
    <mergeCell ref="R19:R20"/>
    <mergeCell ref="S19:S20"/>
    <mergeCell ref="T19:T20"/>
    <mergeCell ref="U19:U20"/>
    <mergeCell ref="V19:V20"/>
    <mergeCell ref="U21:U22"/>
    <mergeCell ref="V21:V22"/>
    <mergeCell ref="W23:W24"/>
    <mergeCell ref="O25:O26"/>
    <mergeCell ref="P25:P26"/>
    <mergeCell ref="Q25:Q26"/>
    <mergeCell ref="R25:R26"/>
    <mergeCell ref="S25:S26"/>
    <mergeCell ref="T25:T26"/>
    <mergeCell ref="W25:W26"/>
    <mergeCell ref="U23:U24"/>
    <mergeCell ref="V23:V24"/>
    <mergeCell ref="O23:O24"/>
    <mergeCell ref="P23:P24"/>
    <mergeCell ref="Q23:Q24"/>
    <mergeCell ref="R23:R24"/>
    <mergeCell ref="S23:S24"/>
    <mergeCell ref="T23:T24"/>
    <mergeCell ref="W27:W28"/>
    <mergeCell ref="O29:O30"/>
    <mergeCell ref="P29:P30"/>
    <mergeCell ref="Q29:Q30"/>
    <mergeCell ref="R29:R30"/>
    <mergeCell ref="S29:S30"/>
    <mergeCell ref="T29:T30"/>
    <mergeCell ref="W29:W30"/>
    <mergeCell ref="O27:O28"/>
    <mergeCell ref="P27:P28"/>
    <mergeCell ref="Q27:Q28"/>
    <mergeCell ref="R27:R28"/>
    <mergeCell ref="S27:S28"/>
    <mergeCell ref="T27:T28"/>
    <mergeCell ref="W31:W32"/>
    <mergeCell ref="O33:O34"/>
    <mergeCell ref="P33:P34"/>
    <mergeCell ref="Q33:Q34"/>
    <mergeCell ref="R33:R34"/>
    <mergeCell ref="S33:S34"/>
    <mergeCell ref="T33:T34"/>
    <mergeCell ref="W33:W34"/>
    <mergeCell ref="U31:U32"/>
    <mergeCell ref="V31:V32"/>
    <mergeCell ref="O31:O32"/>
    <mergeCell ref="P31:P32"/>
    <mergeCell ref="Q31:Q32"/>
    <mergeCell ref="R31:R32"/>
    <mergeCell ref="S31:S32"/>
    <mergeCell ref="T31:T32"/>
    <mergeCell ref="W35:W36"/>
    <mergeCell ref="O37:O38"/>
    <mergeCell ref="P37:P38"/>
    <mergeCell ref="Q37:Q38"/>
    <mergeCell ref="R37:R38"/>
    <mergeCell ref="S37:S38"/>
    <mergeCell ref="T37:T38"/>
    <mergeCell ref="W37:W38"/>
    <mergeCell ref="O35:O36"/>
    <mergeCell ref="P35:P36"/>
    <mergeCell ref="Q35:Q36"/>
    <mergeCell ref="R35:R36"/>
    <mergeCell ref="S35:S36"/>
    <mergeCell ref="T35:T36"/>
    <mergeCell ref="W39:W40"/>
    <mergeCell ref="O41:O42"/>
    <mergeCell ref="P41:P42"/>
    <mergeCell ref="Q41:Q42"/>
    <mergeCell ref="R41:R42"/>
    <mergeCell ref="S41:S42"/>
    <mergeCell ref="T41:T42"/>
    <mergeCell ref="W41:W42"/>
    <mergeCell ref="U39:U40"/>
    <mergeCell ref="V39:V40"/>
    <mergeCell ref="O39:O40"/>
    <mergeCell ref="P39:P40"/>
    <mergeCell ref="Q39:Q40"/>
    <mergeCell ref="R39:R40"/>
    <mergeCell ref="S39:S40"/>
    <mergeCell ref="T39:T40"/>
    <mergeCell ref="U41:U42"/>
    <mergeCell ref="V41:V42"/>
    <mergeCell ref="W43:W44"/>
    <mergeCell ref="O45:O46"/>
    <mergeCell ref="P45:P46"/>
    <mergeCell ref="Q45:Q46"/>
    <mergeCell ref="R45:R46"/>
    <mergeCell ref="S45:S46"/>
    <mergeCell ref="T45:T46"/>
    <mergeCell ref="W45:W46"/>
    <mergeCell ref="O43:O44"/>
    <mergeCell ref="P43:P44"/>
    <mergeCell ref="Q43:Q44"/>
    <mergeCell ref="R43:R44"/>
    <mergeCell ref="S43:S44"/>
    <mergeCell ref="T43:T44"/>
    <mergeCell ref="U43:U44"/>
    <mergeCell ref="V43:V44"/>
    <mergeCell ref="U45:U46"/>
    <mergeCell ref="V45:V46"/>
    <mergeCell ref="W47:W48"/>
    <mergeCell ref="O49:O50"/>
    <mergeCell ref="P49:P50"/>
    <mergeCell ref="Q49:Q50"/>
    <mergeCell ref="R49:R50"/>
    <mergeCell ref="S49:S50"/>
    <mergeCell ref="T49:T50"/>
    <mergeCell ref="W49:W50"/>
    <mergeCell ref="U47:U48"/>
    <mergeCell ref="V47:V48"/>
    <mergeCell ref="O47:O48"/>
    <mergeCell ref="P47:P48"/>
    <mergeCell ref="Q47:Q48"/>
    <mergeCell ref="R47:R48"/>
    <mergeCell ref="S47:S48"/>
    <mergeCell ref="T47:T48"/>
    <mergeCell ref="U49:U50"/>
    <mergeCell ref="V49:V50"/>
    <mergeCell ref="W51:W52"/>
    <mergeCell ref="O53:O54"/>
    <mergeCell ref="P53:P54"/>
    <mergeCell ref="Q53:Q54"/>
    <mergeCell ref="R53:R54"/>
    <mergeCell ref="S53:S54"/>
    <mergeCell ref="T53:T54"/>
    <mergeCell ref="W53:W54"/>
    <mergeCell ref="O51:O52"/>
    <mergeCell ref="P51:P52"/>
    <mergeCell ref="Q51:Q52"/>
    <mergeCell ref="R51:R52"/>
    <mergeCell ref="S51:S52"/>
    <mergeCell ref="T51:T52"/>
    <mergeCell ref="U51:U52"/>
    <mergeCell ref="V51:V52"/>
    <mergeCell ref="U53:U54"/>
    <mergeCell ref="V53:V54"/>
    <mergeCell ref="W55:W56"/>
    <mergeCell ref="O57:O58"/>
    <mergeCell ref="P57:P58"/>
    <mergeCell ref="Q57:Q58"/>
    <mergeCell ref="R57:R58"/>
    <mergeCell ref="S57:S58"/>
    <mergeCell ref="T57:T58"/>
    <mergeCell ref="W57:W58"/>
    <mergeCell ref="U55:U56"/>
    <mergeCell ref="V55:V56"/>
    <mergeCell ref="O55:O56"/>
    <mergeCell ref="P55:P56"/>
    <mergeCell ref="Q55:Q56"/>
    <mergeCell ref="R55:R56"/>
    <mergeCell ref="S55:S56"/>
    <mergeCell ref="T55:T56"/>
    <mergeCell ref="W59:W60"/>
    <mergeCell ref="O61:O62"/>
    <mergeCell ref="P61:P62"/>
    <mergeCell ref="Q61:Q62"/>
    <mergeCell ref="R61:R62"/>
    <mergeCell ref="S61:S62"/>
    <mergeCell ref="T61:T62"/>
    <mergeCell ref="W61:W62"/>
    <mergeCell ref="O59:O60"/>
    <mergeCell ref="P59:P60"/>
    <mergeCell ref="Q59:Q60"/>
    <mergeCell ref="R59:R60"/>
    <mergeCell ref="S59:S60"/>
    <mergeCell ref="T59:T60"/>
    <mergeCell ref="Q67:Q68"/>
    <mergeCell ref="R67:R68"/>
    <mergeCell ref="S67:S68"/>
    <mergeCell ref="T67:T68"/>
    <mergeCell ref="W63:W64"/>
    <mergeCell ref="O65:O66"/>
    <mergeCell ref="P65:P66"/>
    <mergeCell ref="Q65:Q66"/>
    <mergeCell ref="R65:R66"/>
    <mergeCell ref="S65:S66"/>
    <mergeCell ref="T65:T66"/>
    <mergeCell ref="W65:W66"/>
    <mergeCell ref="U63:U64"/>
    <mergeCell ref="V63:V64"/>
    <mergeCell ref="O63:O64"/>
    <mergeCell ref="P63:P64"/>
    <mergeCell ref="Q63:Q64"/>
    <mergeCell ref="R63:R64"/>
    <mergeCell ref="S63:S64"/>
    <mergeCell ref="T63:T64"/>
    <mergeCell ref="W71:W72"/>
    <mergeCell ref="B5:B72"/>
    <mergeCell ref="E72:N72"/>
    <mergeCell ref="O4:Q4"/>
    <mergeCell ref="R4:T4"/>
    <mergeCell ref="U4:W4"/>
    <mergeCell ref="U7:U8"/>
    <mergeCell ref="V7:V8"/>
    <mergeCell ref="O71:O72"/>
    <mergeCell ref="P71:P72"/>
    <mergeCell ref="Q71:Q72"/>
    <mergeCell ref="R71:R72"/>
    <mergeCell ref="S71:S72"/>
    <mergeCell ref="T71:T72"/>
    <mergeCell ref="W67:W68"/>
    <mergeCell ref="O69:O70"/>
    <mergeCell ref="P69:P70"/>
    <mergeCell ref="Q69:Q70"/>
    <mergeCell ref="R69:R70"/>
    <mergeCell ref="S69:S70"/>
    <mergeCell ref="T69:T70"/>
    <mergeCell ref="W69:W70"/>
    <mergeCell ref="O67:O68"/>
    <mergeCell ref="P67:P68"/>
    <mergeCell ref="V11:V12"/>
    <mergeCell ref="U13:U14"/>
    <mergeCell ref="V13:V14"/>
    <mergeCell ref="U33:U34"/>
    <mergeCell ref="V33:V34"/>
    <mergeCell ref="U35:U36"/>
    <mergeCell ref="V35:V36"/>
    <mergeCell ref="U37:U38"/>
    <mergeCell ref="V37:V38"/>
    <mergeCell ref="U25:U26"/>
    <mergeCell ref="V25:V26"/>
    <mergeCell ref="U27:U28"/>
    <mergeCell ref="V27:V28"/>
    <mergeCell ref="U29:U30"/>
    <mergeCell ref="V29:V30"/>
    <mergeCell ref="U71:U72"/>
    <mergeCell ref="V71:V72"/>
    <mergeCell ref="U65:U66"/>
    <mergeCell ref="V65:V66"/>
    <mergeCell ref="U67:U68"/>
    <mergeCell ref="V67:V68"/>
    <mergeCell ref="U69:U70"/>
    <mergeCell ref="V69:V70"/>
    <mergeCell ref="U57:U58"/>
    <mergeCell ref="V57:V58"/>
    <mergeCell ref="U59:U60"/>
    <mergeCell ref="V59:V60"/>
    <mergeCell ref="U61:U62"/>
    <mergeCell ref="V61:V6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C685-0069-4CB2-BBDA-B24B5DA67A2B}">
  <sheetPr>
    <tabColor theme="9" tint="0.59999389629810485"/>
  </sheetPr>
  <dimension ref="A1:S968"/>
  <sheetViews>
    <sheetView workbookViewId="0">
      <selection activeCell="G61" sqref="G61:G62"/>
    </sheetView>
  </sheetViews>
  <sheetFormatPr defaultColWidth="14.42578125" defaultRowHeight="15" customHeight="1" x14ac:dyDescent="0.25"/>
  <cols>
    <col min="1" max="1" width="8.7109375" customWidth="1"/>
    <col min="2" max="3" width="6.5703125" customWidth="1"/>
    <col min="4" max="4" width="10.5703125" customWidth="1"/>
    <col min="5" max="12" width="10" customWidth="1"/>
    <col min="13" max="29" width="8.7109375" customWidth="1"/>
  </cols>
  <sheetData>
    <row r="1" spans="2:18" ht="14.25" customHeight="1" thickBot="1" x14ac:dyDescent="0.3"/>
    <row r="2" spans="2:18" ht="48" customHeight="1" thickBot="1" x14ac:dyDescent="0.3">
      <c r="B2" s="328" t="s">
        <v>96</v>
      </c>
      <c r="C2" s="329"/>
      <c r="D2" s="329"/>
      <c r="E2" s="329"/>
      <c r="F2" s="329"/>
      <c r="G2" s="329"/>
      <c r="H2" s="329"/>
      <c r="I2" s="329"/>
      <c r="J2" s="329"/>
      <c r="K2" s="329"/>
      <c r="L2" s="329"/>
    </row>
    <row r="3" spans="2:18" ht="40.5" customHeight="1" thickBot="1" x14ac:dyDescent="0.3">
      <c r="B3" s="330" t="s">
        <v>97</v>
      </c>
      <c r="C3" s="331"/>
      <c r="D3" s="290" t="s">
        <v>98</v>
      </c>
      <c r="E3" s="291"/>
      <c r="F3" s="292"/>
      <c r="G3" s="317" t="s">
        <v>99</v>
      </c>
      <c r="H3" s="318"/>
      <c r="I3" s="319"/>
      <c r="J3" s="339" t="s">
        <v>100</v>
      </c>
      <c r="K3" s="340"/>
      <c r="L3" s="341"/>
    </row>
    <row r="4" spans="2:18" ht="14.25" customHeight="1" thickBot="1" x14ac:dyDescent="0.3">
      <c r="B4" s="332"/>
      <c r="C4" s="274"/>
      <c r="D4" s="76" t="s">
        <v>101</v>
      </c>
      <c r="E4" s="77" t="s">
        <v>102</v>
      </c>
      <c r="F4" s="78" t="s">
        <v>84</v>
      </c>
      <c r="G4" s="79" t="s">
        <v>101</v>
      </c>
      <c r="H4" s="80" t="s">
        <v>102</v>
      </c>
      <c r="I4" s="81" t="s">
        <v>84</v>
      </c>
      <c r="J4" s="79" t="s">
        <v>101</v>
      </c>
      <c r="K4" s="80" t="s">
        <v>102</v>
      </c>
      <c r="L4" s="81" t="s">
        <v>84</v>
      </c>
      <c r="M4" s="73"/>
    </row>
    <row r="5" spans="2:18" ht="14.25" customHeight="1" x14ac:dyDescent="0.25">
      <c r="B5" s="75" t="s">
        <v>93</v>
      </c>
      <c r="C5" s="69">
        <f>'2024 SMI Brackets'!C6</f>
        <v>0</v>
      </c>
      <c r="D5" s="334">
        <v>0.04</v>
      </c>
      <c r="E5" s="333">
        <v>0.04</v>
      </c>
      <c r="F5" s="337">
        <f>ROUND((((14*$E5)+(38*$K5))/52),3)</f>
        <v>2.1999999999999999E-2</v>
      </c>
      <c r="G5" s="338">
        <f>$D5*0.6</f>
        <v>2.4E-2</v>
      </c>
      <c r="H5" s="335">
        <f>$E5*0.6</f>
        <v>2.4E-2</v>
      </c>
      <c r="I5" s="283">
        <f>K5</f>
        <v>1.6E-2</v>
      </c>
      <c r="J5" s="336">
        <f>$D5*0.4</f>
        <v>1.6E-2</v>
      </c>
      <c r="K5" s="335">
        <f>$E5*0.4</f>
        <v>1.6E-2</v>
      </c>
      <c r="L5" s="283">
        <f>E5</f>
        <v>0.04</v>
      </c>
      <c r="M5" s="74"/>
    </row>
    <row r="6" spans="2:18" ht="14.25" customHeight="1" x14ac:dyDescent="0.25">
      <c r="B6" s="16" t="s">
        <v>94</v>
      </c>
      <c r="C6" s="69">
        <f>'2024 SMI Brackets'!C7</f>
        <v>0.12</v>
      </c>
      <c r="D6" s="327"/>
      <c r="E6" s="294"/>
      <c r="F6" s="298"/>
      <c r="G6" s="300"/>
      <c r="H6" s="294"/>
      <c r="I6" s="279"/>
      <c r="J6" s="296"/>
      <c r="K6" s="294"/>
      <c r="L6" s="279"/>
      <c r="M6" s="74"/>
    </row>
    <row r="7" spans="2:18" ht="14.25" customHeight="1" x14ac:dyDescent="0.25">
      <c r="B7" s="17" t="s">
        <v>93</v>
      </c>
      <c r="C7" s="70">
        <f>'2024 SMI Brackets'!C8</f>
        <v>0.12</v>
      </c>
      <c r="D7" s="303">
        <v>7.0000000000000007E-2</v>
      </c>
      <c r="E7" s="301">
        <v>7.0000000000000007E-2</v>
      </c>
      <c r="F7" s="307">
        <f>ROUND((((14*$E7)+(38*$K7))/52),3)</f>
        <v>3.9E-2</v>
      </c>
      <c r="G7" s="309">
        <f t="shared" ref="G7" si="0">$D7*0.6</f>
        <v>4.2000000000000003E-2</v>
      </c>
      <c r="H7" s="301">
        <f>$E7*0.6</f>
        <v>4.2000000000000003E-2</v>
      </c>
      <c r="I7" s="280">
        <f t="shared" ref="I7" si="1">K7</f>
        <v>2.8000000000000004E-2</v>
      </c>
      <c r="J7" s="305">
        <f>$D7*0.4</f>
        <v>2.8000000000000004E-2</v>
      </c>
      <c r="K7" s="301">
        <f>$E7*0.4</f>
        <v>2.8000000000000004E-2</v>
      </c>
      <c r="L7" s="280">
        <f t="shared" ref="L7" si="2">E7</f>
        <v>7.0000000000000007E-2</v>
      </c>
      <c r="M7" s="74"/>
    </row>
    <row r="8" spans="2:18" ht="14.25" customHeight="1" x14ac:dyDescent="0.25">
      <c r="B8" s="16" t="s">
        <v>94</v>
      </c>
      <c r="C8" s="69">
        <f>'2024 SMI Brackets'!C9</f>
        <v>0.15</v>
      </c>
      <c r="D8" s="304"/>
      <c r="E8" s="302"/>
      <c r="F8" s="308"/>
      <c r="G8" s="310"/>
      <c r="H8" s="302"/>
      <c r="I8" s="281"/>
      <c r="J8" s="306"/>
      <c r="K8" s="302"/>
      <c r="L8" s="281"/>
      <c r="M8" s="74"/>
    </row>
    <row r="9" spans="2:18" ht="14.25" customHeight="1" x14ac:dyDescent="0.25">
      <c r="B9" s="17" t="s">
        <v>93</v>
      </c>
      <c r="C9" s="70">
        <f>'2024 SMI Brackets'!C10</f>
        <v>0.15</v>
      </c>
      <c r="D9" s="321">
        <v>0.08</v>
      </c>
      <c r="E9" s="293">
        <v>7.0000000000000007E-2</v>
      </c>
      <c r="F9" s="297">
        <f>ROUND((((14*$E9)+(38*$K9))/52),3)</f>
        <v>3.9E-2</v>
      </c>
      <c r="G9" s="299">
        <f t="shared" ref="G9" si="3">$D9*0.6</f>
        <v>4.8000000000000001E-2</v>
      </c>
      <c r="H9" s="293">
        <f>$E9*0.6</f>
        <v>4.2000000000000003E-2</v>
      </c>
      <c r="I9" s="278">
        <f t="shared" ref="I9" si="4">K9</f>
        <v>2.8000000000000004E-2</v>
      </c>
      <c r="J9" s="295">
        <f>$D9*0.4</f>
        <v>3.2000000000000001E-2</v>
      </c>
      <c r="K9" s="293">
        <f>$E9*0.4</f>
        <v>2.8000000000000004E-2</v>
      </c>
      <c r="L9" s="278">
        <f t="shared" ref="L9" si="5">E9</f>
        <v>7.0000000000000007E-2</v>
      </c>
      <c r="M9" s="74"/>
    </row>
    <row r="10" spans="2:18" ht="14.25" customHeight="1" x14ac:dyDescent="0.25">
      <c r="B10" s="16" t="s">
        <v>94</v>
      </c>
      <c r="C10" s="69">
        <f>'2024 SMI Brackets'!C11</f>
        <v>0.17</v>
      </c>
      <c r="D10" s="327"/>
      <c r="E10" s="294"/>
      <c r="F10" s="298"/>
      <c r="G10" s="300"/>
      <c r="H10" s="294"/>
      <c r="I10" s="279"/>
      <c r="J10" s="296"/>
      <c r="K10" s="294"/>
      <c r="L10" s="279"/>
      <c r="M10" s="74"/>
    </row>
    <row r="11" spans="2:18" ht="14.25" customHeight="1" x14ac:dyDescent="0.25">
      <c r="B11" s="17" t="s">
        <v>93</v>
      </c>
      <c r="C11" s="70">
        <f>'2024 SMI Brackets'!C12</f>
        <v>0.17</v>
      </c>
      <c r="D11" s="303">
        <v>8.5000000000000006E-2</v>
      </c>
      <c r="E11" s="301">
        <v>7.4999999999999997E-2</v>
      </c>
      <c r="F11" s="307">
        <f>ROUND((((14*$E11)+(38*$K11))/52),3)</f>
        <v>4.2000000000000003E-2</v>
      </c>
      <c r="G11" s="309">
        <f t="shared" ref="G11" si="6">$D11*0.6</f>
        <v>5.1000000000000004E-2</v>
      </c>
      <c r="H11" s="301">
        <f>$E11*0.6</f>
        <v>4.4999999999999998E-2</v>
      </c>
      <c r="I11" s="280">
        <f t="shared" ref="I11" si="7">K11</f>
        <v>0.03</v>
      </c>
      <c r="J11" s="305">
        <f>$D11*0.4</f>
        <v>3.4000000000000002E-2</v>
      </c>
      <c r="K11" s="301">
        <f>$E11*0.4</f>
        <v>0.03</v>
      </c>
      <c r="L11" s="280">
        <f t="shared" ref="L11" si="8">E11</f>
        <v>7.4999999999999997E-2</v>
      </c>
      <c r="M11" s="74"/>
      <c r="Q11" s="136"/>
    </row>
    <row r="12" spans="2:18" ht="14.25" customHeight="1" x14ac:dyDescent="0.25">
      <c r="B12" s="16" t="s">
        <v>94</v>
      </c>
      <c r="C12" s="69">
        <f>'2024 SMI Brackets'!C13</f>
        <v>0.2</v>
      </c>
      <c r="D12" s="304"/>
      <c r="E12" s="302"/>
      <c r="F12" s="308"/>
      <c r="G12" s="310"/>
      <c r="H12" s="302"/>
      <c r="I12" s="281"/>
      <c r="J12" s="306"/>
      <c r="K12" s="302"/>
      <c r="L12" s="281"/>
      <c r="M12" s="74"/>
      <c r="P12" s="136"/>
      <c r="Q12" s="136"/>
      <c r="R12" s="136"/>
    </row>
    <row r="13" spans="2:18" ht="14.25" customHeight="1" x14ac:dyDescent="0.25">
      <c r="B13" s="17" t="s">
        <v>93</v>
      </c>
      <c r="C13" s="70">
        <f>'2024 SMI Brackets'!C14</f>
        <v>0.2</v>
      </c>
      <c r="D13" s="321">
        <v>0.09</v>
      </c>
      <c r="E13" s="293">
        <v>7.4999999999999997E-2</v>
      </c>
      <c r="F13" s="297">
        <f>ROUND((((14*$E13)+(38*$K13))/52),3)</f>
        <v>4.2000000000000003E-2</v>
      </c>
      <c r="G13" s="299">
        <f t="shared" ref="G13" si="9">$D13*0.6</f>
        <v>5.3999999999999999E-2</v>
      </c>
      <c r="H13" s="293">
        <f>$E13*0.6</f>
        <v>4.4999999999999998E-2</v>
      </c>
      <c r="I13" s="278">
        <f t="shared" ref="I13" si="10">K13</f>
        <v>0.03</v>
      </c>
      <c r="J13" s="295">
        <f>$D13*0.4</f>
        <v>3.5999999999999997E-2</v>
      </c>
      <c r="K13" s="293">
        <f>$E13*0.4</f>
        <v>0.03</v>
      </c>
      <c r="L13" s="278">
        <f t="shared" ref="L13" si="11">E13</f>
        <v>7.4999999999999997E-2</v>
      </c>
      <c r="M13" s="74"/>
      <c r="P13" s="136"/>
      <c r="Q13" s="136"/>
      <c r="R13" s="136"/>
    </row>
    <row r="14" spans="2:18" ht="14.25" customHeight="1" x14ac:dyDescent="0.25">
      <c r="B14" s="16" t="s">
        <v>94</v>
      </c>
      <c r="C14" s="69">
        <f>'2024 SMI Brackets'!C15</f>
        <v>0.23</v>
      </c>
      <c r="D14" s="327"/>
      <c r="E14" s="294"/>
      <c r="F14" s="298"/>
      <c r="G14" s="300"/>
      <c r="H14" s="294"/>
      <c r="I14" s="279"/>
      <c r="J14" s="296"/>
      <c r="K14" s="294"/>
      <c r="L14" s="279"/>
      <c r="M14" s="74"/>
    </row>
    <row r="15" spans="2:18" ht="14.25" customHeight="1" x14ac:dyDescent="0.25">
      <c r="B15" s="17" t="s">
        <v>93</v>
      </c>
      <c r="C15" s="70">
        <f>'2024 SMI Brackets'!C16</f>
        <v>0.23</v>
      </c>
      <c r="D15" s="303">
        <v>9.5000000000000001E-2</v>
      </c>
      <c r="E15" s="301">
        <v>0.08</v>
      </c>
      <c r="F15" s="307">
        <f>ROUND((((14*$E15)+(38*$K15))/52),3)</f>
        <v>4.4999999999999998E-2</v>
      </c>
      <c r="G15" s="309">
        <f t="shared" ref="G15" si="12">$D15*0.6</f>
        <v>5.6999999999999995E-2</v>
      </c>
      <c r="H15" s="301">
        <f>$E15*0.6</f>
        <v>4.8000000000000001E-2</v>
      </c>
      <c r="I15" s="280">
        <f t="shared" ref="I15" si="13">K15</f>
        <v>3.2000000000000001E-2</v>
      </c>
      <c r="J15" s="305">
        <f>$D15*0.4</f>
        <v>3.8000000000000006E-2</v>
      </c>
      <c r="K15" s="301">
        <f>$E15*0.4</f>
        <v>3.2000000000000001E-2</v>
      </c>
      <c r="L15" s="280">
        <f t="shared" ref="L15" si="14">E15</f>
        <v>0.08</v>
      </c>
      <c r="M15" s="74"/>
    </row>
    <row r="16" spans="2:18" ht="14.25" customHeight="1" x14ac:dyDescent="0.25">
      <c r="B16" s="16" t="s">
        <v>94</v>
      </c>
      <c r="C16" s="69">
        <f>'2024 SMI Brackets'!C17</f>
        <v>0.26</v>
      </c>
      <c r="D16" s="304"/>
      <c r="E16" s="302"/>
      <c r="F16" s="308"/>
      <c r="G16" s="310"/>
      <c r="H16" s="302"/>
      <c r="I16" s="281"/>
      <c r="J16" s="306"/>
      <c r="K16" s="302"/>
      <c r="L16" s="281"/>
      <c r="M16" s="74"/>
      <c r="P16" s="136"/>
      <c r="Q16" s="136"/>
    </row>
    <row r="17" spans="2:17" ht="14.25" customHeight="1" x14ac:dyDescent="0.25">
      <c r="B17" s="17" t="s">
        <v>93</v>
      </c>
      <c r="C17" s="70">
        <f>'2024 SMI Brackets'!C18</f>
        <v>0.26</v>
      </c>
      <c r="D17" s="321">
        <v>9.5000000000000001E-2</v>
      </c>
      <c r="E17" s="293">
        <v>0.08</v>
      </c>
      <c r="F17" s="297">
        <f>ROUND((((14*$E17)+(38*$K17))/52),3)</f>
        <v>4.4999999999999998E-2</v>
      </c>
      <c r="G17" s="299">
        <f t="shared" ref="G17" si="15">$D17*0.6</f>
        <v>5.6999999999999995E-2</v>
      </c>
      <c r="H17" s="293">
        <f>$E17*0.6</f>
        <v>4.8000000000000001E-2</v>
      </c>
      <c r="I17" s="278">
        <f t="shared" ref="I17" si="16">K17</f>
        <v>3.2000000000000001E-2</v>
      </c>
      <c r="J17" s="295">
        <f>$D17*0.4</f>
        <v>3.8000000000000006E-2</v>
      </c>
      <c r="K17" s="293">
        <f>$E17*0.4</f>
        <v>3.2000000000000001E-2</v>
      </c>
      <c r="L17" s="278">
        <f t="shared" ref="L17" si="17">E17</f>
        <v>0.08</v>
      </c>
      <c r="M17" s="74"/>
      <c r="P17" s="136"/>
      <c r="Q17" s="136"/>
    </row>
    <row r="18" spans="2:17" ht="14.25" customHeight="1" x14ac:dyDescent="0.25">
      <c r="B18" s="16" t="s">
        <v>94</v>
      </c>
      <c r="C18" s="69">
        <f>'2024 SMI Brackets'!C19</f>
        <v>0.28999999999999998</v>
      </c>
      <c r="D18" s="327"/>
      <c r="E18" s="294"/>
      <c r="F18" s="298"/>
      <c r="G18" s="300"/>
      <c r="H18" s="294"/>
      <c r="I18" s="279"/>
      <c r="J18" s="296"/>
      <c r="K18" s="294"/>
      <c r="L18" s="279"/>
      <c r="M18" s="74"/>
    </row>
    <row r="19" spans="2:17" ht="14.25" customHeight="1" x14ac:dyDescent="0.25">
      <c r="B19" s="17" t="s">
        <v>93</v>
      </c>
      <c r="C19" s="70">
        <f>'2024 SMI Brackets'!C20</f>
        <v>0.28999999999999998</v>
      </c>
      <c r="D19" s="303">
        <v>9.5000000000000001E-2</v>
      </c>
      <c r="E19" s="301">
        <v>0.08</v>
      </c>
      <c r="F19" s="307">
        <f>ROUND((((14*$E19)+(38*$K19))/52),3)</f>
        <v>4.4999999999999998E-2</v>
      </c>
      <c r="G19" s="309">
        <f t="shared" ref="G19" si="18">$D19*0.6</f>
        <v>5.6999999999999995E-2</v>
      </c>
      <c r="H19" s="301">
        <f>$E19*0.6</f>
        <v>4.8000000000000001E-2</v>
      </c>
      <c r="I19" s="280">
        <f t="shared" ref="I19" si="19">K19</f>
        <v>3.2000000000000001E-2</v>
      </c>
      <c r="J19" s="305">
        <f>$D19*0.4</f>
        <v>3.8000000000000006E-2</v>
      </c>
      <c r="K19" s="301">
        <f>$E19*0.4</f>
        <v>3.2000000000000001E-2</v>
      </c>
      <c r="L19" s="280">
        <f t="shared" ref="L19" si="20">E19</f>
        <v>0.08</v>
      </c>
      <c r="M19" s="74"/>
    </row>
    <row r="20" spans="2:17" ht="14.25" customHeight="1" x14ac:dyDescent="0.25">
      <c r="B20" s="16" t="s">
        <v>94</v>
      </c>
      <c r="C20" s="71">
        <f>'2024 SMI Brackets'!C21</f>
        <v>0.32</v>
      </c>
      <c r="D20" s="304"/>
      <c r="E20" s="302"/>
      <c r="F20" s="308"/>
      <c r="G20" s="310"/>
      <c r="H20" s="302"/>
      <c r="I20" s="281"/>
      <c r="J20" s="306"/>
      <c r="K20" s="302"/>
      <c r="L20" s="281"/>
      <c r="M20" s="74"/>
    </row>
    <row r="21" spans="2:17" ht="14.25" customHeight="1" x14ac:dyDescent="0.25">
      <c r="B21" s="17" t="s">
        <v>93</v>
      </c>
      <c r="C21" s="69">
        <f>'2024 SMI Brackets'!C22</f>
        <v>0.32</v>
      </c>
      <c r="D21" s="321">
        <v>9.5000000000000001E-2</v>
      </c>
      <c r="E21" s="293">
        <v>0.08</v>
      </c>
      <c r="F21" s="297">
        <f>ROUND((((14*$E21)+(38*$K21))/52),3)</f>
        <v>4.4999999999999998E-2</v>
      </c>
      <c r="G21" s="299">
        <f t="shared" ref="G21" si="21">$D21*0.6</f>
        <v>5.6999999999999995E-2</v>
      </c>
      <c r="H21" s="293">
        <f>$E21*0.6</f>
        <v>4.8000000000000001E-2</v>
      </c>
      <c r="I21" s="278">
        <f t="shared" ref="I21" si="22">K21</f>
        <v>3.2000000000000001E-2</v>
      </c>
      <c r="J21" s="295">
        <f>$D21*0.4</f>
        <v>3.8000000000000006E-2</v>
      </c>
      <c r="K21" s="293">
        <f>$E21*0.4</f>
        <v>3.2000000000000001E-2</v>
      </c>
      <c r="L21" s="278">
        <f t="shared" ref="L21" si="23">E21</f>
        <v>0.08</v>
      </c>
      <c r="M21" s="74"/>
    </row>
    <row r="22" spans="2:17" ht="14.25" customHeight="1" x14ac:dyDescent="0.25">
      <c r="B22" s="16" t="s">
        <v>94</v>
      </c>
      <c r="C22" s="69">
        <f>'2024 SMI Brackets'!C23</f>
        <v>0.35</v>
      </c>
      <c r="D22" s="327"/>
      <c r="E22" s="294"/>
      <c r="F22" s="298"/>
      <c r="G22" s="300"/>
      <c r="H22" s="294"/>
      <c r="I22" s="279"/>
      <c r="J22" s="296"/>
      <c r="K22" s="294"/>
      <c r="L22" s="279"/>
      <c r="M22" s="74"/>
    </row>
    <row r="23" spans="2:17" ht="14.25" customHeight="1" x14ac:dyDescent="0.25">
      <c r="B23" s="17" t="s">
        <v>93</v>
      </c>
      <c r="C23" s="70">
        <f>'2024 SMI Brackets'!C24</f>
        <v>0.35</v>
      </c>
      <c r="D23" s="303">
        <v>9.5000000000000001E-2</v>
      </c>
      <c r="E23" s="301">
        <v>0.08</v>
      </c>
      <c r="F23" s="307">
        <f>ROUND((((14*$E23)+(38*$K23))/52),3)</f>
        <v>4.4999999999999998E-2</v>
      </c>
      <c r="G23" s="309">
        <f t="shared" ref="G23" si="24">$D23*0.6</f>
        <v>5.6999999999999995E-2</v>
      </c>
      <c r="H23" s="301">
        <f>$E23*0.6</f>
        <v>4.8000000000000001E-2</v>
      </c>
      <c r="I23" s="280">
        <f t="shared" ref="I23" si="25">K23</f>
        <v>3.2000000000000001E-2</v>
      </c>
      <c r="J23" s="305">
        <f>$D23*0.4</f>
        <v>3.8000000000000006E-2</v>
      </c>
      <c r="K23" s="301">
        <f>$E23*0.4</f>
        <v>3.2000000000000001E-2</v>
      </c>
      <c r="L23" s="280">
        <f t="shared" ref="L23" si="26">E23</f>
        <v>0.08</v>
      </c>
      <c r="M23" s="74"/>
    </row>
    <row r="24" spans="2:17" ht="14.25" customHeight="1" x14ac:dyDescent="0.25">
      <c r="B24" s="16" t="s">
        <v>94</v>
      </c>
      <c r="C24" s="69">
        <f>'2024 SMI Brackets'!C25</f>
        <v>0.38</v>
      </c>
      <c r="D24" s="304"/>
      <c r="E24" s="302"/>
      <c r="F24" s="308"/>
      <c r="G24" s="310"/>
      <c r="H24" s="302"/>
      <c r="I24" s="281"/>
      <c r="J24" s="306"/>
      <c r="K24" s="302"/>
      <c r="L24" s="281"/>
      <c r="M24" s="74"/>
    </row>
    <row r="25" spans="2:17" ht="14.25" customHeight="1" x14ac:dyDescent="0.25">
      <c r="B25" s="17" t="s">
        <v>93</v>
      </c>
      <c r="C25" s="70">
        <f>'2024 SMI Brackets'!C26</f>
        <v>0.38</v>
      </c>
      <c r="D25" s="321">
        <v>9.5000000000000001E-2</v>
      </c>
      <c r="E25" s="293">
        <v>0.08</v>
      </c>
      <c r="F25" s="297">
        <f>ROUND((((14*$E25)+(38*$K25))/52),3)</f>
        <v>4.4999999999999998E-2</v>
      </c>
      <c r="G25" s="299">
        <f t="shared" ref="G25" si="27">$D25*0.6</f>
        <v>5.6999999999999995E-2</v>
      </c>
      <c r="H25" s="293">
        <f>$E25*0.6</f>
        <v>4.8000000000000001E-2</v>
      </c>
      <c r="I25" s="278">
        <f t="shared" ref="I25" si="28">K25</f>
        <v>3.2000000000000001E-2</v>
      </c>
      <c r="J25" s="295">
        <f>$D25*0.4</f>
        <v>3.8000000000000006E-2</v>
      </c>
      <c r="K25" s="293">
        <f>$E25*0.4</f>
        <v>3.2000000000000001E-2</v>
      </c>
      <c r="L25" s="278">
        <f t="shared" ref="L25" si="29">E25</f>
        <v>0.08</v>
      </c>
      <c r="M25" s="74"/>
    </row>
    <row r="26" spans="2:17" ht="14.25" customHeight="1" x14ac:dyDescent="0.25">
      <c r="B26" s="16" t="s">
        <v>94</v>
      </c>
      <c r="C26" s="69">
        <f>'2024 SMI Brackets'!C27</f>
        <v>0.41</v>
      </c>
      <c r="D26" s="327"/>
      <c r="E26" s="294"/>
      <c r="F26" s="298"/>
      <c r="G26" s="300"/>
      <c r="H26" s="294"/>
      <c r="I26" s="279"/>
      <c r="J26" s="296"/>
      <c r="K26" s="294"/>
      <c r="L26" s="279"/>
      <c r="M26" s="74"/>
    </row>
    <row r="27" spans="2:17" ht="14.25" customHeight="1" x14ac:dyDescent="0.25">
      <c r="B27" s="17" t="s">
        <v>93</v>
      </c>
      <c r="C27" s="70">
        <f>'2024 SMI Brackets'!C28</f>
        <v>0.41</v>
      </c>
      <c r="D27" s="303">
        <v>9.5000000000000001E-2</v>
      </c>
      <c r="E27" s="301">
        <v>0.08</v>
      </c>
      <c r="F27" s="307">
        <f>ROUND((((14*$E27)+(38*$K27))/52),3)</f>
        <v>4.4999999999999998E-2</v>
      </c>
      <c r="G27" s="309">
        <f t="shared" ref="G27" si="30">$D27*0.6</f>
        <v>5.6999999999999995E-2</v>
      </c>
      <c r="H27" s="301">
        <f>$E27*0.6</f>
        <v>4.8000000000000001E-2</v>
      </c>
      <c r="I27" s="280">
        <f t="shared" ref="I27" si="31">K27</f>
        <v>3.2000000000000001E-2</v>
      </c>
      <c r="J27" s="305">
        <f>$D27*0.4</f>
        <v>3.8000000000000006E-2</v>
      </c>
      <c r="K27" s="301">
        <f>$E27*0.4</f>
        <v>3.2000000000000001E-2</v>
      </c>
      <c r="L27" s="280">
        <f t="shared" ref="L27" si="32">E27</f>
        <v>0.08</v>
      </c>
      <c r="M27" s="74"/>
    </row>
    <row r="28" spans="2:17" ht="14.25" customHeight="1" x14ac:dyDescent="0.25">
      <c r="B28" s="16" t="s">
        <v>94</v>
      </c>
      <c r="C28" s="69">
        <f>'2024 SMI Brackets'!C29</f>
        <v>0.44</v>
      </c>
      <c r="D28" s="304"/>
      <c r="E28" s="302"/>
      <c r="F28" s="308"/>
      <c r="G28" s="310"/>
      <c r="H28" s="302"/>
      <c r="I28" s="281"/>
      <c r="J28" s="306"/>
      <c r="K28" s="302"/>
      <c r="L28" s="281"/>
      <c r="M28" s="74"/>
    </row>
    <row r="29" spans="2:17" ht="14.25" customHeight="1" x14ac:dyDescent="0.25">
      <c r="B29" s="17" t="s">
        <v>93</v>
      </c>
      <c r="C29" s="70">
        <f>'2024 SMI Brackets'!C30</f>
        <v>0.44</v>
      </c>
      <c r="D29" s="321">
        <v>9.5000000000000001E-2</v>
      </c>
      <c r="E29" s="293">
        <v>0.08</v>
      </c>
      <c r="F29" s="297">
        <f>ROUND((((14*$E29)+(38*$K29))/52),3)</f>
        <v>4.4999999999999998E-2</v>
      </c>
      <c r="G29" s="299">
        <f t="shared" ref="G29" si="33">$D29*0.6</f>
        <v>5.6999999999999995E-2</v>
      </c>
      <c r="H29" s="293">
        <f>$E29*0.6</f>
        <v>4.8000000000000001E-2</v>
      </c>
      <c r="I29" s="278">
        <f t="shared" ref="I29" si="34">K29</f>
        <v>3.2000000000000001E-2</v>
      </c>
      <c r="J29" s="295">
        <f>$D29*0.4</f>
        <v>3.8000000000000006E-2</v>
      </c>
      <c r="K29" s="293">
        <f>$E29*0.4</f>
        <v>3.2000000000000001E-2</v>
      </c>
      <c r="L29" s="278">
        <f t="shared" ref="L29" si="35">E29</f>
        <v>0.08</v>
      </c>
      <c r="M29" s="74"/>
    </row>
    <row r="30" spans="2:17" ht="14.25" customHeight="1" x14ac:dyDescent="0.25">
      <c r="B30" s="16" t="s">
        <v>94</v>
      </c>
      <c r="C30" s="69">
        <f>'2024 SMI Brackets'!C31</f>
        <v>0.47</v>
      </c>
      <c r="D30" s="327"/>
      <c r="E30" s="294"/>
      <c r="F30" s="298"/>
      <c r="G30" s="300"/>
      <c r="H30" s="294"/>
      <c r="I30" s="279"/>
      <c r="J30" s="296"/>
      <c r="K30" s="294"/>
      <c r="L30" s="279"/>
      <c r="M30" s="74"/>
    </row>
    <row r="31" spans="2:17" ht="14.25" customHeight="1" x14ac:dyDescent="0.25">
      <c r="B31" s="17" t="s">
        <v>93</v>
      </c>
      <c r="C31" s="70">
        <f>'2024 SMI Brackets'!C32</f>
        <v>0.47</v>
      </c>
      <c r="D31" s="303">
        <v>9.5000000000000001E-2</v>
      </c>
      <c r="E31" s="301">
        <v>0.08</v>
      </c>
      <c r="F31" s="307">
        <f>ROUND((((14*$E31)+(38*$K31))/52),3)</f>
        <v>4.4999999999999998E-2</v>
      </c>
      <c r="G31" s="309">
        <f t="shared" ref="G31" si="36">$D31*0.6</f>
        <v>5.6999999999999995E-2</v>
      </c>
      <c r="H31" s="301">
        <f>$E31*0.6</f>
        <v>4.8000000000000001E-2</v>
      </c>
      <c r="I31" s="280">
        <f t="shared" ref="I31" si="37">K31</f>
        <v>3.2000000000000001E-2</v>
      </c>
      <c r="J31" s="305">
        <f>$D31*0.4</f>
        <v>3.8000000000000006E-2</v>
      </c>
      <c r="K31" s="301">
        <f>$E31*0.4</f>
        <v>3.2000000000000001E-2</v>
      </c>
      <c r="L31" s="280">
        <f t="shared" ref="L31" si="38">E31</f>
        <v>0.08</v>
      </c>
      <c r="M31" s="74"/>
    </row>
    <row r="32" spans="2:17" ht="14.25" customHeight="1" x14ac:dyDescent="0.25">
      <c r="B32" s="16" t="s">
        <v>94</v>
      </c>
      <c r="C32" s="69">
        <f>'2024 SMI Brackets'!C33</f>
        <v>0.5</v>
      </c>
      <c r="D32" s="304"/>
      <c r="E32" s="302"/>
      <c r="F32" s="308"/>
      <c r="G32" s="310"/>
      <c r="H32" s="302"/>
      <c r="I32" s="281"/>
      <c r="J32" s="306"/>
      <c r="K32" s="302"/>
      <c r="L32" s="281"/>
      <c r="M32" s="74"/>
    </row>
    <row r="33" spans="2:16" ht="14.25" customHeight="1" x14ac:dyDescent="0.25">
      <c r="B33" s="17" t="s">
        <v>93</v>
      </c>
      <c r="C33" s="70">
        <f>'2024 SMI Brackets'!C34</f>
        <v>0.5</v>
      </c>
      <c r="D33" s="321">
        <v>9.5000000000000001E-2</v>
      </c>
      <c r="E33" s="293">
        <v>0.08</v>
      </c>
      <c r="F33" s="297">
        <f>ROUND((((14*$E33)+(38*$K33))/52),3)</f>
        <v>4.4999999999999998E-2</v>
      </c>
      <c r="G33" s="299">
        <f t="shared" ref="G33" si="39">$D33*0.6</f>
        <v>5.6999999999999995E-2</v>
      </c>
      <c r="H33" s="293">
        <f>$E33*0.6</f>
        <v>4.8000000000000001E-2</v>
      </c>
      <c r="I33" s="278">
        <f t="shared" ref="I33" si="40">K33</f>
        <v>3.2000000000000001E-2</v>
      </c>
      <c r="J33" s="295">
        <f>$D33*0.4</f>
        <v>3.8000000000000006E-2</v>
      </c>
      <c r="K33" s="293">
        <f>$E33*0.4</f>
        <v>3.2000000000000001E-2</v>
      </c>
      <c r="L33" s="278">
        <f t="shared" ref="L33" si="41">E33</f>
        <v>0.08</v>
      </c>
      <c r="M33" s="74"/>
    </row>
    <row r="34" spans="2:16" ht="14.25" customHeight="1" x14ac:dyDescent="0.25">
      <c r="B34" s="16" t="s">
        <v>94</v>
      </c>
      <c r="C34" s="69">
        <f>'2024 SMI Brackets'!C35</f>
        <v>0.53</v>
      </c>
      <c r="D34" s="327"/>
      <c r="E34" s="294"/>
      <c r="F34" s="298"/>
      <c r="G34" s="300"/>
      <c r="H34" s="294"/>
      <c r="I34" s="279"/>
      <c r="J34" s="296"/>
      <c r="K34" s="294"/>
      <c r="L34" s="279"/>
      <c r="M34" s="74"/>
    </row>
    <row r="35" spans="2:16" ht="14.25" customHeight="1" x14ac:dyDescent="0.25">
      <c r="B35" s="17" t="s">
        <v>93</v>
      </c>
      <c r="C35" s="70">
        <f>'2024 SMI Brackets'!C36</f>
        <v>0.53</v>
      </c>
      <c r="D35" s="303">
        <v>9.5000000000000001E-2</v>
      </c>
      <c r="E35" s="301">
        <v>0.08</v>
      </c>
      <c r="F35" s="307">
        <f>ROUND((((14*$E35)+(38*$K35))/52),3)</f>
        <v>4.4999999999999998E-2</v>
      </c>
      <c r="G35" s="309">
        <f t="shared" ref="G35" si="42">$D35*0.6</f>
        <v>5.6999999999999995E-2</v>
      </c>
      <c r="H35" s="301">
        <f>$E35*0.6</f>
        <v>4.8000000000000001E-2</v>
      </c>
      <c r="I35" s="280">
        <f t="shared" ref="I35" si="43">K35</f>
        <v>3.2000000000000001E-2</v>
      </c>
      <c r="J35" s="305">
        <f>$D35*0.4</f>
        <v>3.8000000000000006E-2</v>
      </c>
      <c r="K35" s="301">
        <f>$E35*0.4</f>
        <v>3.2000000000000001E-2</v>
      </c>
      <c r="L35" s="280">
        <f t="shared" ref="L35" si="44">E35</f>
        <v>0.08</v>
      </c>
      <c r="M35" s="74"/>
    </row>
    <row r="36" spans="2:16" ht="14.25" customHeight="1" x14ac:dyDescent="0.25">
      <c r="B36" s="16" t="s">
        <v>94</v>
      </c>
      <c r="C36" s="71">
        <f>'2024 SMI Brackets'!C37</f>
        <v>0.56000000000000005</v>
      </c>
      <c r="D36" s="304"/>
      <c r="E36" s="302"/>
      <c r="F36" s="308"/>
      <c r="G36" s="310"/>
      <c r="H36" s="302"/>
      <c r="I36" s="281"/>
      <c r="J36" s="306"/>
      <c r="K36" s="302"/>
      <c r="L36" s="281"/>
      <c r="M36" s="74"/>
    </row>
    <row r="37" spans="2:16" ht="14.25" customHeight="1" x14ac:dyDescent="0.25">
      <c r="B37" s="17" t="s">
        <v>93</v>
      </c>
      <c r="C37" s="69">
        <f>'2024 SMI Brackets'!C38</f>
        <v>0.56000000000000005</v>
      </c>
      <c r="D37" s="321">
        <v>9.5000000000000001E-2</v>
      </c>
      <c r="E37" s="293">
        <v>0.08</v>
      </c>
      <c r="F37" s="297">
        <f>ROUND((((14*$E37)+(38*$K37))/52),3)</f>
        <v>4.4999999999999998E-2</v>
      </c>
      <c r="G37" s="299">
        <f t="shared" ref="G37" si="45">$D37*0.6</f>
        <v>5.6999999999999995E-2</v>
      </c>
      <c r="H37" s="293">
        <f>$E37*0.6</f>
        <v>4.8000000000000001E-2</v>
      </c>
      <c r="I37" s="278">
        <f t="shared" ref="I37" si="46">K37</f>
        <v>3.2000000000000001E-2</v>
      </c>
      <c r="J37" s="295">
        <f>$D37*0.4</f>
        <v>3.8000000000000006E-2</v>
      </c>
      <c r="K37" s="293">
        <f>$E37*0.4</f>
        <v>3.2000000000000001E-2</v>
      </c>
      <c r="L37" s="278">
        <f t="shared" ref="L37" si="47">E37</f>
        <v>0.08</v>
      </c>
      <c r="M37" s="74"/>
    </row>
    <row r="38" spans="2:16" ht="14.25" customHeight="1" x14ac:dyDescent="0.25">
      <c r="B38" s="16" t="s">
        <v>94</v>
      </c>
      <c r="C38" s="69">
        <f>'2024 SMI Brackets'!C39</f>
        <v>0.59</v>
      </c>
      <c r="D38" s="327"/>
      <c r="E38" s="294"/>
      <c r="F38" s="298"/>
      <c r="G38" s="300"/>
      <c r="H38" s="294"/>
      <c r="I38" s="279"/>
      <c r="J38" s="296"/>
      <c r="K38" s="294"/>
      <c r="L38" s="279"/>
      <c r="M38" s="74"/>
      <c r="P38" s="136"/>
    </row>
    <row r="39" spans="2:16" ht="14.25" customHeight="1" x14ac:dyDescent="0.25">
      <c r="B39" s="17" t="s">
        <v>93</v>
      </c>
      <c r="C39" s="70">
        <f>'2024 SMI Brackets'!C40</f>
        <v>0.59</v>
      </c>
      <c r="D39" s="303">
        <v>9.5000000000000001E-2</v>
      </c>
      <c r="E39" s="301">
        <v>0.08</v>
      </c>
      <c r="F39" s="307">
        <f>ROUND((((14*$E39)+(38*$K39))/52),3)</f>
        <v>4.4999999999999998E-2</v>
      </c>
      <c r="G39" s="309">
        <f t="shared" ref="G39" si="48">$D39*0.6</f>
        <v>5.6999999999999995E-2</v>
      </c>
      <c r="H39" s="301">
        <f>$E39*0.6</f>
        <v>4.8000000000000001E-2</v>
      </c>
      <c r="I39" s="280">
        <f t="shared" ref="I39" si="49">K39</f>
        <v>3.2000000000000001E-2</v>
      </c>
      <c r="J39" s="305">
        <f>$D39*0.4</f>
        <v>3.8000000000000006E-2</v>
      </c>
      <c r="K39" s="301">
        <f>$E39*0.4</f>
        <v>3.2000000000000001E-2</v>
      </c>
      <c r="L39" s="280">
        <f t="shared" ref="L39" si="50">E39</f>
        <v>0.08</v>
      </c>
      <c r="M39" s="74"/>
      <c r="P39" s="136"/>
    </row>
    <row r="40" spans="2:16" ht="14.25" customHeight="1" x14ac:dyDescent="0.25">
      <c r="B40" s="16" t="s">
        <v>94</v>
      </c>
      <c r="C40" s="71">
        <f>'2024 SMI Brackets'!C41</f>
        <v>0.61</v>
      </c>
      <c r="D40" s="304"/>
      <c r="E40" s="302"/>
      <c r="F40" s="308"/>
      <c r="G40" s="310"/>
      <c r="H40" s="302"/>
      <c r="I40" s="281"/>
      <c r="J40" s="306"/>
      <c r="K40" s="302"/>
      <c r="L40" s="281"/>
      <c r="M40" s="74"/>
      <c r="P40" s="136"/>
    </row>
    <row r="41" spans="2:16" ht="14.25" customHeight="1" x14ac:dyDescent="0.25">
      <c r="B41" s="17" t="s">
        <v>93</v>
      </c>
      <c r="C41" s="69">
        <f>'2024 SMI Brackets'!C42</f>
        <v>0.61</v>
      </c>
      <c r="D41" s="321">
        <v>9.5000000000000001E-2</v>
      </c>
      <c r="E41" s="293">
        <v>0.08</v>
      </c>
      <c r="F41" s="297">
        <f>ROUND((((14*$E41)+(38*$K41))/52),3)</f>
        <v>4.4999999999999998E-2</v>
      </c>
      <c r="G41" s="299">
        <f t="shared" ref="G41" si="51">$D41*0.6</f>
        <v>5.6999999999999995E-2</v>
      </c>
      <c r="H41" s="293">
        <f>$E41*0.6</f>
        <v>4.8000000000000001E-2</v>
      </c>
      <c r="I41" s="278">
        <f t="shared" ref="I41" si="52">K41</f>
        <v>3.2000000000000001E-2</v>
      </c>
      <c r="J41" s="295">
        <f>$D41*0.4</f>
        <v>3.8000000000000006E-2</v>
      </c>
      <c r="K41" s="293">
        <f>$E41*0.4</f>
        <v>3.2000000000000001E-2</v>
      </c>
      <c r="L41" s="278">
        <f t="shared" ref="L41" si="53">E41</f>
        <v>0.08</v>
      </c>
      <c r="M41" s="74"/>
      <c r="P41" s="136"/>
    </row>
    <row r="42" spans="2:16" ht="14.25" customHeight="1" x14ac:dyDescent="0.25">
      <c r="B42" s="16" t="s">
        <v>94</v>
      </c>
      <c r="C42" s="71">
        <f>'2024 SMI Brackets'!C43</f>
        <v>0.64</v>
      </c>
      <c r="D42" s="327"/>
      <c r="E42" s="294"/>
      <c r="F42" s="298"/>
      <c r="G42" s="300"/>
      <c r="H42" s="294"/>
      <c r="I42" s="279"/>
      <c r="J42" s="296"/>
      <c r="K42" s="294"/>
      <c r="L42" s="279"/>
      <c r="M42" s="74"/>
      <c r="P42" s="136"/>
    </row>
    <row r="43" spans="2:16" ht="14.25" customHeight="1" x14ac:dyDescent="0.25">
      <c r="B43" s="17" t="s">
        <v>93</v>
      </c>
      <c r="C43" s="69">
        <f>'2024 SMI Brackets'!C44</f>
        <v>0.64</v>
      </c>
      <c r="D43" s="303">
        <v>9.5000000000000001E-2</v>
      </c>
      <c r="E43" s="301">
        <v>0.08</v>
      </c>
      <c r="F43" s="307">
        <f>ROUND((((14*$E43)+(38*$K43))/52),3)</f>
        <v>4.4999999999999998E-2</v>
      </c>
      <c r="G43" s="309">
        <f t="shared" ref="G43" si="54">$D43*0.6</f>
        <v>5.6999999999999995E-2</v>
      </c>
      <c r="H43" s="301">
        <f>$E43*0.6</f>
        <v>4.8000000000000001E-2</v>
      </c>
      <c r="I43" s="280">
        <f t="shared" ref="I43" si="55">K43</f>
        <v>3.2000000000000001E-2</v>
      </c>
      <c r="J43" s="305">
        <f>$D43*0.4</f>
        <v>3.8000000000000006E-2</v>
      </c>
      <c r="K43" s="301">
        <f>$E43*0.4</f>
        <v>3.2000000000000001E-2</v>
      </c>
      <c r="L43" s="280">
        <f t="shared" ref="L43" si="56">E43</f>
        <v>0.08</v>
      </c>
      <c r="M43" s="74"/>
      <c r="P43" s="136"/>
    </row>
    <row r="44" spans="2:16" ht="14.25" customHeight="1" x14ac:dyDescent="0.25">
      <c r="B44" s="16" t="s">
        <v>94</v>
      </c>
      <c r="C44" s="71">
        <f>'2024 SMI Brackets'!C45</f>
        <v>0.67</v>
      </c>
      <c r="D44" s="304"/>
      <c r="E44" s="302"/>
      <c r="F44" s="308"/>
      <c r="G44" s="310"/>
      <c r="H44" s="302"/>
      <c r="I44" s="281"/>
      <c r="J44" s="306"/>
      <c r="K44" s="302"/>
      <c r="L44" s="281"/>
      <c r="M44" s="74"/>
      <c r="P44" s="136"/>
    </row>
    <row r="45" spans="2:16" ht="14.25" customHeight="1" x14ac:dyDescent="0.25">
      <c r="B45" s="17" t="s">
        <v>93</v>
      </c>
      <c r="C45" s="69">
        <f>'2024 SMI Brackets'!C46</f>
        <v>0.67</v>
      </c>
      <c r="D45" s="321">
        <v>9.5000000000000001E-2</v>
      </c>
      <c r="E45" s="293">
        <v>0.08</v>
      </c>
      <c r="F45" s="297">
        <f>ROUND((((14*$E45)+(38*$K45))/52),3)</f>
        <v>4.4999999999999998E-2</v>
      </c>
      <c r="G45" s="299">
        <f t="shared" ref="G45" si="57">$D45*0.6</f>
        <v>5.6999999999999995E-2</v>
      </c>
      <c r="H45" s="293">
        <f>$E45*0.6</f>
        <v>4.8000000000000001E-2</v>
      </c>
      <c r="I45" s="278">
        <f t="shared" ref="I45" si="58">K45</f>
        <v>3.2000000000000001E-2</v>
      </c>
      <c r="J45" s="295">
        <f>$D45*0.4</f>
        <v>3.8000000000000006E-2</v>
      </c>
      <c r="K45" s="293">
        <f>$E45*0.4</f>
        <v>3.2000000000000001E-2</v>
      </c>
      <c r="L45" s="278">
        <f t="shared" ref="L45" si="59">E45</f>
        <v>0.08</v>
      </c>
      <c r="M45" s="74"/>
      <c r="P45" s="136"/>
    </row>
    <row r="46" spans="2:16" ht="14.25" customHeight="1" x14ac:dyDescent="0.25">
      <c r="B46" s="16" t="s">
        <v>94</v>
      </c>
      <c r="C46" s="69">
        <f>'2024 SMI Brackets'!C47</f>
        <v>0.7</v>
      </c>
      <c r="D46" s="327"/>
      <c r="E46" s="294"/>
      <c r="F46" s="298"/>
      <c r="G46" s="300"/>
      <c r="H46" s="294"/>
      <c r="I46" s="279"/>
      <c r="J46" s="296"/>
      <c r="K46" s="294"/>
      <c r="L46" s="279"/>
      <c r="M46" s="74"/>
    </row>
    <row r="47" spans="2:16" ht="14.25" customHeight="1" x14ac:dyDescent="0.25">
      <c r="B47" s="17" t="s">
        <v>93</v>
      </c>
      <c r="C47" s="70">
        <f>'2024 SMI Brackets'!C48</f>
        <v>0.7</v>
      </c>
      <c r="D47" s="303">
        <v>9.5000000000000001E-2</v>
      </c>
      <c r="E47" s="301">
        <v>0.08</v>
      </c>
      <c r="F47" s="307">
        <f>ROUND((((14*$E47)+(38*$K47))/52),3)</f>
        <v>4.4999999999999998E-2</v>
      </c>
      <c r="G47" s="309">
        <f t="shared" ref="G47" si="60">$D47*0.6</f>
        <v>5.6999999999999995E-2</v>
      </c>
      <c r="H47" s="301">
        <f>$E47*0.6</f>
        <v>4.8000000000000001E-2</v>
      </c>
      <c r="I47" s="280">
        <f t="shared" ref="I47" si="61">K47</f>
        <v>3.2000000000000001E-2</v>
      </c>
      <c r="J47" s="305">
        <f>$D47*0.4</f>
        <v>3.8000000000000006E-2</v>
      </c>
      <c r="K47" s="301">
        <f>$E47*0.4</f>
        <v>3.2000000000000001E-2</v>
      </c>
      <c r="L47" s="280">
        <f t="shared" ref="L47" si="62">E47</f>
        <v>0.08</v>
      </c>
      <c r="M47" s="74"/>
    </row>
    <row r="48" spans="2:16" ht="14.25" customHeight="1" x14ac:dyDescent="0.25">
      <c r="B48" s="16" t="s">
        <v>94</v>
      </c>
      <c r="C48" s="71">
        <f>'2024 SMI Brackets'!C49</f>
        <v>0.73</v>
      </c>
      <c r="D48" s="304"/>
      <c r="E48" s="302"/>
      <c r="F48" s="308"/>
      <c r="G48" s="310"/>
      <c r="H48" s="302"/>
      <c r="I48" s="281"/>
      <c r="J48" s="306"/>
      <c r="K48" s="302"/>
      <c r="L48" s="281"/>
      <c r="M48" s="74"/>
    </row>
    <row r="49" spans="2:17" ht="14.25" customHeight="1" x14ac:dyDescent="0.25">
      <c r="B49" s="17" t="s">
        <v>93</v>
      </c>
      <c r="C49" s="69">
        <f>'2024 SMI Brackets'!C50</f>
        <v>0.73</v>
      </c>
      <c r="D49" s="321">
        <v>9.5000000000000001E-2</v>
      </c>
      <c r="E49" s="293">
        <v>0.08</v>
      </c>
      <c r="F49" s="297">
        <f>ROUND((((14*$E49)+(38*$K49))/52),3)</f>
        <v>4.4999999999999998E-2</v>
      </c>
      <c r="G49" s="299">
        <f t="shared" ref="G49" si="63">$D49*0.6</f>
        <v>5.6999999999999995E-2</v>
      </c>
      <c r="H49" s="293">
        <f>$E49*0.6</f>
        <v>4.8000000000000001E-2</v>
      </c>
      <c r="I49" s="278">
        <f t="shared" ref="I49" si="64">K49</f>
        <v>3.2000000000000001E-2</v>
      </c>
      <c r="J49" s="295">
        <f>$D49*0.4</f>
        <v>3.8000000000000006E-2</v>
      </c>
      <c r="K49" s="293">
        <f>$E49*0.4</f>
        <v>3.2000000000000001E-2</v>
      </c>
      <c r="L49" s="278">
        <f t="shared" ref="L49" si="65">E49</f>
        <v>0.08</v>
      </c>
      <c r="M49" s="74"/>
    </row>
    <row r="50" spans="2:17" ht="14.25" customHeight="1" x14ac:dyDescent="0.25">
      <c r="B50" s="16" t="s">
        <v>94</v>
      </c>
      <c r="C50" s="69">
        <f>'2024 SMI Brackets'!C51</f>
        <v>0.75</v>
      </c>
      <c r="D50" s="327"/>
      <c r="E50" s="294"/>
      <c r="F50" s="298"/>
      <c r="G50" s="300"/>
      <c r="H50" s="294"/>
      <c r="I50" s="279"/>
      <c r="J50" s="296"/>
      <c r="K50" s="294"/>
      <c r="L50" s="279"/>
      <c r="M50" s="74"/>
      <c r="O50" s="20"/>
    </row>
    <row r="51" spans="2:17" ht="14.25" customHeight="1" x14ac:dyDescent="0.25">
      <c r="B51" s="17" t="s">
        <v>93</v>
      </c>
      <c r="C51" s="70">
        <f>'2024 SMI Brackets'!C52</f>
        <v>0.75</v>
      </c>
      <c r="D51" s="303">
        <v>9.5000000000000001E-2</v>
      </c>
      <c r="E51" s="301">
        <v>0.08</v>
      </c>
      <c r="F51" s="307">
        <f>ROUND((((14*$E51)+(38*$K51))/52),3)</f>
        <v>4.4999999999999998E-2</v>
      </c>
      <c r="G51" s="309">
        <f t="shared" ref="G51" si="66">$D51*0.6</f>
        <v>5.6999999999999995E-2</v>
      </c>
      <c r="H51" s="301">
        <f>$E51*0.6</f>
        <v>4.8000000000000001E-2</v>
      </c>
      <c r="I51" s="280">
        <f t="shared" ref="I51" si="67">K51</f>
        <v>3.2000000000000001E-2</v>
      </c>
      <c r="J51" s="305">
        <f>$D51*0.4</f>
        <v>3.8000000000000006E-2</v>
      </c>
      <c r="K51" s="301">
        <f>$E51*0.4</f>
        <v>3.2000000000000001E-2</v>
      </c>
      <c r="L51" s="280">
        <f t="shared" ref="L51" si="68">E51</f>
        <v>0.08</v>
      </c>
      <c r="M51" s="74"/>
    </row>
    <row r="52" spans="2:17" ht="14.25" customHeight="1" x14ac:dyDescent="0.25">
      <c r="B52" s="16" t="s">
        <v>94</v>
      </c>
      <c r="C52" s="69">
        <f>'2024 SMI Brackets'!C53</f>
        <v>0.79</v>
      </c>
      <c r="D52" s="304"/>
      <c r="E52" s="302"/>
      <c r="F52" s="308"/>
      <c r="G52" s="310"/>
      <c r="H52" s="302"/>
      <c r="I52" s="281"/>
      <c r="J52" s="306"/>
      <c r="K52" s="302"/>
      <c r="L52" s="281"/>
      <c r="M52" s="74"/>
    </row>
    <row r="53" spans="2:17" ht="14.25" customHeight="1" x14ac:dyDescent="0.25">
      <c r="B53" s="17" t="s">
        <v>93</v>
      </c>
      <c r="C53" s="70">
        <f>'2024 SMI Brackets'!C54</f>
        <v>0.79</v>
      </c>
      <c r="D53" s="321">
        <v>9.5000000000000001E-2</v>
      </c>
      <c r="E53" s="293">
        <v>0.08</v>
      </c>
      <c r="F53" s="297">
        <f>ROUND((((14*$E53)+(38*$K53))/52),3)</f>
        <v>4.4999999999999998E-2</v>
      </c>
      <c r="G53" s="299">
        <f t="shared" ref="G53" si="69">$D53*0.6</f>
        <v>5.6999999999999995E-2</v>
      </c>
      <c r="H53" s="293">
        <f>$E53*0.6</f>
        <v>4.8000000000000001E-2</v>
      </c>
      <c r="I53" s="278">
        <f t="shared" ref="I53" si="70">K53</f>
        <v>3.2000000000000001E-2</v>
      </c>
      <c r="J53" s="295">
        <f>$D53*0.4</f>
        <v>3.8000000000000006E-2</v>
      </c>
      <c r="K53" s="293">
        <f>$E53*0.4</f>
        <v>3.2000000000000001E-2</v>
      </c>
      <c r="L53" s="278">
        <f t="shared" ref="L53" si="71">E53</f>
        <v>0.08</v>
      </c>
      <c r="M53" s="74"/>
    </row>
    <row r="54" spans="2:17" ht="14.25" customHeight="1" x14ac:dyDescent="0.25">
      <c r="B54" s="16" t="s">
        <v>94</v>
      </c>
      <c r="C54" s="69">
        <f>'2024 SMI Brackets'!C55</f>
        <v>0.81</v>
      </c>
      <c r="D54" s="327"/>
      <c r="E54" s="294"/>
      <c r="F54" s="298"/>
      <c r="G54" s="300"/>
      <c r="H54" s="294"/>
      <c r="I54" s="279"/>
      <c r="J54" s="296"/>
      <c r="K54" s="294"/>
      <c r="L54" s="279"/>
      <c r="M54" s="74"/>
    </row>
    <row r="55" spans="2:17" ht="14.25" customHeight="1" x14ac:dyDescent="0.25">
      <c r="B55" s="17" t="s">
        <v>93</v>
      </c>
      <c r="C55" s="70">
        <f>'2024 SMI Brackets'!C56</f>
        <v>0.81</v>
      </c>
      <c r="D55" s="303">
        <v>9.5000000000000001E-2</v>
      </c>
      <c r="E55" s="301">
        <v>0.08</v>
      </c>
      <c r="F55" s="307">
        <f>ROUND((((14*$E55)+(38*$K55))/52),3)</f>
        <v>4.4999999999999998E-2</v>
      </c>
      <c r="G55" s="309">
        <f t="shared" ref="G55" si="72">$D55*0.6</f>
        <v>5.6999999999999995E-2</v>
      </c>
      <c r="H55" s="301">
        <f>$E55*0.6</f>
        <v>4.8000000000000001E-2</v>
      </c>
      <c r="I55" s="280">
        <f t="shared" ref="I55" si="73">K55</f>
        <v>3.2000000000000001E-2</v>
      </c>
      <c r="J55" s="305">
        <f>$D55*0.4</f>
        <v>3.8000000000000006E-2</v>
      </c>
      <c r="K55" s="301">
        <f>$E55*0.4</f>
        <v>3.2000000000000001E-2</v>
      </c>
      <c r="L55" s="280">
        <f t="shared" ref="L55" si="74">E55</f>
        <v>0.08</v>
      </c>
      <c r="M55" s="74"/>
      <c r="Q55" s="136"/>
    </row>
    <row r="56" spans="2:17" ht="14.25" customHeight="1" x14ac:dyDescent="0.25">
      <c r="B56" s="16" t="s">
        <v>94</v>
      </c>
      <c r="C56" s="69">
        <f>'2024 SMI Brackets'!C57</f>
        <v>0.84</v>
      </c>
      <c r="D56" s="304"/>
      <c r="E56" s="302"/>
      <c r="F56" s="308"/>
      <c r="G56" s="310"/>
      <c r="H56" s="302"/>
      <c r="I56" s="281"/>
      <c r="J56" s="306"/>
      <c r="K56" s="302"/>
      <c r="L56" s="281"/>
      <c r="M56" s="74"/>
    </row>
    <row r="57" spans="2:17" ht="14.25" customHeight="1" x14ac:dyDescent="0.25">
      <c r="B57" s="17" t="s">
        <v>93</v>
      </c>
      <c r="C57" s="70">
        <f>'2024 SMI Brackets'!C58</f>
        <v>0.84</v>
      </c>
      <c r="D57" s="321">
        <v>9.5000000000000001E-2</v>
      </c>
      <c r="E57" s="293">
        <v>0.08</v>
      </c>
      <c r="F57" s="297">
        <f>ROUND((((14*$E57)+(38*$K57))/52),3)</f>
        <v>4.4999999999999998E-2</v>
      </c>
      <c r="G57" s="299">
        <f t="shared" ref="G57" si="75">$D57*0.6</f>
        <v>5.6999999999999995E-2</v>
      </c>
      <c r="H57" s="293">
        <f>$E57*0.6</f>
        <v>4.8000000000000001E-2</v>
      </c>
      <c r="I57" s="278">
        <f t="shared" ref="I57" si="76">K57</f>
        <v>3.2000000000000001E-2</v>
      </c>
      <c r="J57" s="295">
        <f>$D57*0.4</f>
        <v>3.8000000000000006E-2</v>
      </c>
      <c r="K57" s="293">
        <f>$E57*0.4</f>
        <v>3.2000000000000001E-2</v>
      </c>
      <c r="L57" s="278">
        <f t="shared" ref="L57" si="77">E57</f>
        <v>0.08</v>
      </c>
      <c r="M57" s="74"/>
    </row>
    <row r="58" spans="2:17" ht="14.25" customHeight="1" x14ac:dyDescent="0.25">
      <c r="B58" s="16" t="s">
        <v>94</v>
      </c>
      <c r="C58" s="69">
        <f>'2024 SMI Brackets'!C59</f>
        <v>0.87</v>
      </c>
      <c r="D58" s="327"/>
      <c r="E58" s="294"/>
      <c r="F58" s="298"/>
      <c r="G58" s="300"/>
      <c r="H58" s="294"/>
      <c r="I58" s="279"/>
      <c r="J58" s="296"/>
      <c r="K58" s="294"/>
      <c r="L58" s="279"/>
      <c r="M58" s="74"/>
    </row>
    <row r="59" spans="2:17" ht="14.25" customHeight="1" x14ac:dyDescent="0.25">
      <c r="B59" s="17" t="s">
        <v>93</v>
      </c>
      <c r="C59" s="70">
        <f>'2024 SMI Brackets'!C60</f>
        <v>0.87</v>
      </c>
      <c r="D59" s="303">
        <v>9.5000000000000001E-2</v>
      </c>
      <c r="E59" s="301">
        <v>0.08</v>
      </c>
      <c r="F59" s="307">
        <f>ROUND((((14*$E59)+(38*$K59))/52),3)</f>
        <v>4.4999999999999998E-2</v>
      </c>
      <c r="G59" s="309">
        <f t="shared" ref="G59" si="78">$D59*0.6</f>
        <v>5.6999999999999995E-2</v>
      </c>
      <c r="H59" s="301">
        <f>$E59*0.6</f>
        <v>4.8000000000000001E-2</v>
      </c>
      <c r="I59" s="280">
        <f t="shared" ref="I59" si="79">K59</f>
        <v>3.2000000000000001E-2</v>
      </c>
      <c r="J59" s="305">
        <f>$D59*0.4</f>
        <v>3.8000000000000006E-2</v>
      </c>
      <c r="K59" s="301">
        <f>$E59*0.4</f>
        <v>3.2000000000000001E-2</v>
      </c>
      <c r="L59" s="280">
        <f t="shared" ref="L59" si="80">E59</f>
        <v>0.08</v>
      </c>
      <c r="M59" s="74"/>
    </row>
    <row r="60" spans="2:17" ht="14.25" customHeight="1" x14ac:dyDescent="0.25">
      <c r="B60" s="16" t="s">
        <v>94</v>
      </c>
      <c r="C60" s="71">
        <f>'2024 SMI Brackets'!C61</f>
        <v>0.91</v>
      </c>
      <c r="D60" s="304"/>
      <c r="E60" s="302"/>
      <c r="F60" s="308"/>
      <c r="G60" s="310"/>
      <c r="H60" s="302"/>
      <c r="I60" s="281"/>
      <c r="J60" s="306"/>
      <c r="K60" s="302"/>
      <c r="L60" s="281"/>
      <c r="M60" s="74"/>
    </row>
    <row r="61" spans="2:17" ht="14.25" customHeight="1" x14ac:dyDescent="0.25">
      <c r="B61" s="17" t="s">
        <v>93</v>
      </c>
      <c r="C61" s="70">
        <f>'2024 SMI Brackets'!C62</f>
        <v>0.91</v>
      </c>
      <c r="D61" s="321">
        <v>9.5000000000000001E-2</v>
      </c>
      <c r="E61" s="293">
        <v>0.08</v>
      </c>
      <c r="F61" s="297">
        <f>ROUND((((14*$E61)+(38*$K61))/52),3)</f>
        <v>4.4999999999999998E-2</v>
      </c>
      <c r="G61" s="299">
        <f t="shared" ref="G61" si="81">$D61*0.6</f>
        <v>5.6999999999999995E-2</v>
      </c>
      <c r="H61" s="293">
        <f>$E61*0.6</f>
        <v>4.8000000000000001E-2</v>
      </c>
      <c r="I61" s="278">
        <f t="shared" ref="I61" si="82">K61</f>
        <v>3.2000000000000001E-2</v>
      </c>
      <c r="J61" s="295">
        <f>$D61*0.4</f>
        <v>3.8000000000000006E-2</v>
      </c>
      <c r="K61" s="293">
        <f>$E61*0.4</f>
        <v>3.2000000000000001E-2</v>
      </c>
      <c r="L61" s="278">
        <f t="shared" ref="L61" si="83">E61</f>
        <v>0.08</v>
      </c>
      <c r="M61" s="74"/>
    </row>
    <row r="62" spans="2:17" ht="14.25" customHeight="1" x14ac:dyDescent="0.25">
      <c r="B62" s="16" t="s">
        <v>94</v>
      </c>
      <c r="C62" s="71">
        <f>'2024 SMI Brackets'!C63</f>
        <v>0.94</v>
      </c>
      <c r="D62" s="327"/>
      <c r="E62" s="294"/>
      <c r="F62" s="298"/>
      <c r="G62" s="300"/>
      <c r="H62" s="294"/>
      <c r="I62" s="279"/>
      <c r="J62" s="296"/>
      <c r="K62" s="294"/>
      <c r="L62" s="279"/>
      <c r="M62" s="74"/>
    </row>
    <row r="63" spans="2:17" ht="14.25" customHeight="1" x14ac:dyDescent="0.25">
      <c r="B63" s="17" t="s">
        <v>93</v>
      </c>
      <c r="C63" s="70">
        <f>'2024 SMI Brackets'!C64</f>
        <v>0.94</v>
      </c>
      <c r="D63" s="303">
        <v>9.5000000000000001E-2</v>
      </c>
      <c r="E63" s="301">
        <v>0.08</v>
      </c>
      <c r="F63" s="307">
        <f>ROUND((((14*$E63)+(38*$K63))/52),3)</f>
        <v>4.4999999999999998E-2</v>
      </c>
      <c r="G63" s="309">
        <f t="shared" ref="G63" si="84">$D63*0.6</f>
        <v>5.6999999999999995E-2</v>
      </c>
      <c r="H63" s="301">
        <f>$E63*0.6</f>
        <v>4.8000000000000001E-2</v>
      </c>
      <c r="I63" s="280">
        <f t="shared" ref="I63" si="85">K63</f>
        <v>3.2000000000000001E-2</v>
      </c>
      <c r="J63" s="305">
        <f>$D63*0.4</f>
        <v>3.8000000000000006E-2</v>
      </c>
      <c r="K63" s="301">
        <f>$E63*0.4</f>
        <v>3.2000000000000001E-2</v>
      </c>
      <c r="L63" s="280">
        <f t="shared" ref="L63" si="86">E63</f>
        <v>0.08</v>
      </c>
      <c r="M63" s="74"/>
    </row>
    <row r="64" spans="2:17" ht="14.25" customHeight="1" x14ac:dyDescent="0.25">
      <c r="B64" s="16" t="s">
        <v>94</v>
      </c>
      <c r="C64" s="71">
        <f>'2024 SMI Brackets'!C65</f>
        <v>0.97</v>
      </c>
      <c r="D64" s="304"/>
      <c r="E64" s="302"/>
      <c r="F64" s="308"/>
      <c r="G64" s="310"/>
      <c r="H64" s="302"/>
      <c r="I64" s="281"/>
      <c r="J64" s="306"/>
      <c r="K64" s="302"/>
      <c r="L64" s="281"/>
      <c r="M64" s="74"/>
      <c r="N64" s="136"/>
      <c r="O64" s="136"/>
    </row>
    <row r="65" spans="1:19" ht="14.25" customHeight="1" x14ac:dyDescent="0.25">
      <c r="B65" s="17" t="s">
        <v>93</v>
      </c>
      <c r="C65" s="70">
        <f>'2024 SMI Brackets'!C66</f>
        <v>0.97</v>
      </c>
      <c r="D65" s="321">
        <v>9.5000000000000001E-2</v>
      </c>
      <c r="E65" s="293">
        <v>0.08</v>
      </c>
      <c r="F65" s="297">
        <f>ROUND((((14*$E65)+(38*$K65))/52),3)</f>
        <v>4.4999999999999998E-2</v>
      </c>
      <c r="G65" s="299">
        <f t="shared" ref="G65" si="87">$D65*0.6</f>
        <v>5.6999999999999995E-2</v>
      </c>
      <c r="H65" s="293">
        <f>$E65*0.6</f>
        <v>4.8000000000000001E-2</v>
      </c>
      <c r="I65" s="278">
        <f t="shared" ref="I65" si="88">K65</f>
        <v>3.2000000000000001E-2</v>
      </c>
      <c r="J65" s="295">
        <f>$D65*0.4</f>
        <v>3.8000000000000006E-2</v>
      </c>
      <c r="K65" s="293">
        <f>$E65*0.4</f>
        <v>3.2000000000000001E-2</v>
      </c>
      <c r="L65" s="278">
        <f t="shared" ref="L65" si="89">E65</f>
        <v>0.08</v>
      </c>
      <c r="M65" s="74"/>
      <c r="N65" s="136"/>
      <c r="O65" s="136"/>
    </row>
    <row r="66" spans="1:19" ht="14.25" customHeight="1" x14ac:dyDescent="0.25">
      <c r="B66" s="16" t="s">
        <v>94</v>
      </c>
      <c r="C66" s="71">
        <f>'2024 SMI Brackets'!C67</f>
        <v>1</v>
      </c>
      <c r="D66" s="327"/>
      <c r="E66" s="294"/>
      <c r="F66" s="298"/>
      <c r="G66" s="300"/>
      <c r="H66" s="294"/>
      <c r="I66" s="279"/>
      <c r="J66" s="296"/>
      <c r="K66" s="294"/>
      <c r="L66" s="279"/>
      <c r="M66" s="74"/>
      <c r="N66" s="136"/>
      <c r="O66" s="136"/>
      <c r="S66" s="136"/>
    </row>
    <row r="67" spans="1:19" ht="14.25" customHeight="1" x14ac:dyDescent="0.25">
      <c r="B67" s="17" t="s">
        <v>103</v>
      </c>
      <c r="C67" s="69">
        <f>'2024 SMI Brackets'!C68</f>
        <v>1</v>
      </c>
      <c r="D67" s="303">
        <v>0.105</v>
      </c>
      <c r="E67" s="301">
        <v>0.09</v>
      </c>
      <c r="F67" s="307">
        <f>ROUND((((14*$E67)+(38*$K67))/52),3)</f>
        <v>5.0999999999999997E-2</v>
      </c>
      <c r="G67" s="309">
        <f t="shared" ref="G67" si="90">$D67*0.6</f>
        <v>6.3E-2</v>
      </c>
      <c r="H67" s="301">
        <f>$E67*0.6</f>
        <v>5.3999999999999999E-2</v>
      </c>
      <c r="I67" s="280">
        <f t="shared" ref="I67" si="91">K67</f>
        <v>3.5999999999999997E-2</v>
      </c>
      <c r="J67" s="305">
        <f>$D67*0.4</f>
        <v>4.2000000000000003E-2</v>
      </c>
      <c r="K67" s="301">
        <f>$E67*0.4</f>
        <v>3.5999999999999997E-2</v>
      </c>
      <c r="L67" s="280">
        <f t="shared" ref="L67" si="92">E67</f>
        <v>0.09</v>
      </c>
      <c r="M67" s="74"/>
      <c r="N67" s="136"/>
      <c r="O67" s="136"/>
    </row>
    <row r="68" spans="1:19" ht="14.25" customHeight="1" x14ac:dyDescent="0.25">
      <c r="B68" s="16" t="s">
        <v>104</v>
      </c>
      <c r="C68" s="71">
        <f>'2024 SMI Brackets'!C69</f>
        <v>1.5</v>
      </c>
      <c r="D68" s="304"/>
      <c r="E68" s="302"/>
      <c r="F68" s="308"/>
      <c r="G68" s="310"/>
      <c r="H68" s="302"/>
      <c r="I68" s="281"/>
      <c r="J68" s="305"/>
      <c r="K68" s="301"/>
      <c r="L68" s="281"/>
      <c r="M68" s="74"/>
    </row>
    <row r="69" spans="1:19" ht="14.25" customHeight="1" x14ac:dyDescent="0.25">
      <c r="B69" s="17" t="s">
        <v>103</v>
      </c>
      <c r="C69" s="70">
        <f>'2024 SMI Brackets'!C70</f>
        <v>1.5</v>
      </c>
      <c r="D69" s="321">
        <v>0.115</v>
      </c>
      <c r="E69" s="293">
        <v>0.1</v>
      </c>
      <c r="F69" s="297">
        <f>ROUND((((14*$E69)+(38*$K69))/52),3)</f>
        <v>5.6000000000000001E-2</v>
      </c>
      <c r="G69" s="299">
        <f t="shared" ref="G69" si="93">$D69*0.6</f>
        <v>6.9000000000000006E-2</v>
      </c>
      <c r="H69" s="293">
        <f>$E69*0.6</f>
        <v>0.06</v>
      </c>
      <c r="I69" s="278">
        <f t="shared" ref="I69" si="94">K69</f>
        <v>4.0000000000000008E-2</v>
      </c>
      <c r="J69" s="295">
        <f>$D69*0.4</f>
        <v>4.6000000000000006E-2</v>
      </c>
      <c r="K69" s="293">
        <f>$E69*0.4</f>
        <v>4.0000000000000008E-2</v>
      </c>
      <c r="L69" s="278">
        <f t="shared" ref="L69" si="95">E69</f>
        <v>0.1</v>
      </c>
      <c r="M69" s="74"/>
    </row>
    <row r="70" spans="1:19" ht="14.25" customHeight="1" thickBot="1" x14ac:dyDescent="0.3">
      <c r="B70" s="284" t="s">
        <v>105</v>
      </c>
      <c r="C70" s="285"/>
      <c r="D70" s="322"/>
      <c r="E70" s="320"/>
      <c r="F70" s="325"/>
      <c r="G70" s="326"/>
      <c r="H70" s="323"/>
      <c r="I70" s="282"/>
      <c r="J70" s="324"/>
      <c r="K70" s="323"/>
      <c r="L70" s="282"/>
      <c r="M70" s="74"/>
    </row>
    <row r="71" spans="1:19" ht="14.25" customHeight="1" x14ac:dyDescent="0.25">
      <c r="B71" s="286" t="s">
        <v>106</v>
      </c>
      <c r="C71" s="287"/>
      <c r="D71" s="288"/>
      <c r="E71" s="288"/>
      <c r="F71" s="288"/>
      <c r="G71" s="288"/>
      <c r="H71" s="288"/>
      <c r="I71" s="288"/>
      <c r="J71" s="288"/>
      <c r="K71" s="288"/>
      <c r="L71" s="288"/>
    </row>
    <row r="72" spans="1:19" ht="14.25" customHeight="1" thickBot="1" x14ac:dyDescent="0.3">
      <c r="B72" s="289"/>
      <c r="C72" s="285"/>
      <c r="D72" s="285"/>
      <c r="E72" s="285"/>
      <c r="F72" s="285"/>
      <c r="G72" s="285"/>
      <c r="H72" s="285"/>
      <c r="I72" s="285"/>
      <c r="J72" s="285"/>
      <c r="K72" s="285"/>
      <c r="L72" s="285"/>
    </row>
    <row r="73" spans="1:19" ht="14.25" customHeight="1" thickBot="1" x14ac:dyDescent="0.3">
      <c r="A73" s="136"/>
      <c r="B73" s="189"/>
      <c r="C73" s="136"/>
      <c r="D73" s="136"/>
    </row>
    <row r="74" spans="1:19" ht="14.25" customHeight="1" x14ac:dyDescent="0.25">
      <c r="A74" s="8"/>
      <c r="B74" s="311" t="s">
        <v>107</v>
      </c>
      <c r="C74" s="312"/>
      <c r="D74" s="312"/>
      <c r="E74" s="312"/>
      <c r="F74" s="312"/>
      <c r="G74" s="312"/>
      <c r="H74" s="312"/>
      <c r="I74" s="312"/>
      <c r="J74" s="312"/>
      <c r="K74" s="312"/>
      <c r="L74" s="312"/>
    </row>
    <row r="75" spans="1:19" ht="14.25" customHeight="1" x14ac:dyDescent="0.25">
      <c r="A75" s="8"/>
      <c r="B75" s="313"/>
      <c r="C75" s="314"/>
      <c r="D75" s="314"/>
      <c r="E75" s="314"/>
      <c r="F75" s="314"/>
      <c r="G75" s="314"/>
      <c r="H75" s="314"/>
      <c r="I75" s="314"/>
      <c r="J75" s="314"/>
      <c r="K75" s="314"/>
      <c r="L75" s="314"/>
    </row>
    <row r="76" spans="1:19" ht="14.25" customHeight="1" thickBot="1" x14ac:dyDescent="0.3">
      <c r="A76" s="8"/>
      <c r="B76" s="315"/>
      <c r="C76" s="316"/>
      <c r="D76" s="316"/>
      <c r="E76" s="316"/>
      <c r="F76" s="316"/>
      <c r="G76" s="316"/>
      <c r="H76" s="316"/>
      <c r="I76" s="316"/>
      <c r="J76" s="316"/>
      <c r="K76" s="316"/>
      <c r="L76" s="316"/>
      <c r="O76" s="136"/>
    </row>
    <row r="77" spans="1:19" ht="14.25" customHeight="1" x14ac:dyDescent="0.25">
      <c r="A77" s="8"/>
      <c r="B77" s="8"/>
      <c r="C77" s="8"/>
      <c r="D77" s="8"/>
      <c r="E77" s="137"/>
      <c r="F77" s="137"/>
      <c r="G77" s="73"/>
      <c r="H77" s="73"/>
      <c r="I77" s="73"/>
      <c r="J77" s="73"/>
      <c r="K77" s="73"/>
      <c r="L77" s="73"/>
    </row>
    <row r="78" spans="1:19" ht="14.25" customHeight="1" x14ac:dyDescent="0.25">
      <c r="A78" s="8"/>
      <c r="B78" s="8"/>
      <c r="C78" s="8"/>
      <c r="D78" s="8"/>
      <c r="E78" s="137"/>
      <c r="F78" s="137"/>
      <c r="G78" s="73"/>
      <c r="H78" s="73"/>
      <c r="I78" s="73"/>
      <c r="J78" s="73"/>
      <c r="K78" s="73"/>
      <c r="L78" s="73"/>
    </row>
    <row r="79" spans="1:19" ht="14.25" customHeight="1" x14ac:dyDescent="0.25">
      <c r="A79" s="8"/>
      <c r="B79" s="8"/>
      <c r="C79" s="8"/>
      <c r="D79" s="8"/>
      <c r="E79" s="137"/>
      <c r="F79" s="137"/>
      <c r="G79" s="74"/>
      <c r="H79" s="74"/>
      <c r="I79" s="74"/>
      <c r="J79" s="74"/>
      <c r="K79" s="73"/>
      <c r="L79" s="73"/>
    </row>
    <row r="80" spans="1:19" ht="14.25" customHeight="1" x14ac:dyDescent="0.25">
      <c r="A80" s="8"/>
      <c r="B80" s="8"/>
      <c r="C80" s="8"/>
      <c r="D80" s="8"/>
      <c r="E80" s="72"/>
      <c r="F80" s="72"/>
      <c r="G80" s="74"/>
      <c r="H80" s="74"/>
      <c r="I80" s="74"/>
      <c r="J80" s="74"/>
      <c r="K80" s="73"/>
      <c r="L80" s="73"/>
    </row>
    <row r="81" spans="1:12" ht="14.25" customHeight="1" x14ac:dyDescent="0.25">
      <c r="A81" s="8"/>
      <c r="B81" s="8"/>
      <c r="C81" s="8"/>
      <c r="D81" s="8"/>
      <c r="E81" s="72"/>
      <c r="F81" s="72"/>
      <c r="G81" s="74"/>
      <c r="H81" s="74"/>
      <c r="I81" s="74"/>
      <c r="J81" s="74"/>
      <c r="K81" s="73"/>
      <c r="L81" s="73"/>
    </row>
    <row r="82" spans="1:12" ht="14.25" customHeight="1" x14ac:dyDescent="0.25">
      <c r="A82" s="8"/>
      <c r="B82" s="8"/>
      <c r="C82" s="8"/>
      <c r="D82" s="8"/>
      <c r="E82" s="8"/>
      <c r="F82" s="8"/>
      <c r="G82" s="136"/>
      <c r="H82" s="136"/>
      <c r="I82" s="136"/>
      <c r="J82" s="136"/>
    </row>
    <row r="83" spans="1:12" ht="14.25" customHeight="1" x14ac:dyDescent="0.25">
      <c r="A83" s="136"/>
      <c r="B83" s="136"/>
      <c r="C83" s="136"/>
      <c r="D83" s="136"/>
      <c r="E83" s="8"/>
      <c r="F83" s="8"/>
      <c r="G83" s="136"/>
      <c r="H83" s="136"/>
      <c r="I83" s="136"/>
      <c r="J83" s="136"/>
    </row>
    <row r="84" spans="1:12" ht="14.25" customHeight="1" x14ac:dyDescent="0.25"/>
    <row r="85" spans="1:12" ht="14.25" customHeight="1" x14ac:dyDescent="0.25"/>
    <row r="86" spans="1:12" ht="14.25" customHeight="1" x14ac:dyDescent="0.25"/>
    <row r="87" spans="1:12" ht="14.25" customHeight="1" x14ac:dyDescent="0.25"/>
    <row r="88" spans="1:12" ht="14.25" customHeight="1" x14ac:dyDescent="0.25"/>
    <row r="89" spans="1:12" ht="14.25" customHeight="1" x14ac:dyDescent="0.25"/>
    <row r="90" spans="1:12" ht="14.25" customHeight="1" x14ac:dyDescent="0.25"/>
    <row r="91" spans="1:12" ht="14.25" customHeight="1" x14ac:dyDescent="0.25"/>
    <row r="92" spans="1:12" ht="14.25" customHeight="1" x14ac:dyDescent="0.25"/>
    <row r="93" spans="1:12" ht="14.25" customHeight="1" x14ac:dyDescent="0.25"/>
    <row r="94" spans="1:12" ht="14.25" customHeight="1" x14ac:dyDescent="0.25"/>
    <row r="95" spans="1:12" ht="14.25" customHeight="1" x14ac:dyDescent="0.25"/>
    <row r="96" spans="1:1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sheetData>
  <mergeCells count="305">
    <mergeCell ref="B2:L2"/>
    <mergeCell ref="B3:C4"/>
    <mergeCell ref="E5:E6"/>
    <mergeCell ref="D5:D6"/>
    <mergeCell ref="H5:H6"/>
    <mergeCell ref="K5:K6"/>
    <mergeCell ref="J5:J6"/>
    <mergeCell ref="F5:F6"/>
    <mergeCell ref="E9:E10"/>
    <mergeCell ref="D9:D10"/>
    <mergeCell ref="H9:H10"/>
    <mergeCell ref="K9:K10"/>
    <mergeCell ref="J9:J10"/>
    <mergeCell ref="F9:F10"/>
    <mergeCell ref="E7:E8"/>
    <mergeCell ref="D7:D8"/>
    <mergeCell ref="H7:H8"/>
    <mergeCell ref="K7:K8"/>
    <mergeCell ref="J7:J8"/>
    <mergeCell ref="F7:F8"/>
    <mergeCell ref="G5:G6"/>
    <mergeCell ref="G7:G8"/>
    <mergeCell ref="G9:G10"/>
    <mergeCell ref="J3:L3"/>
    <mergeCell ref="E13:E14"/>
    <mergeCell ref="D13:D14"/>
    <mergeCell ref="H13:H14"/>
    <mergeCell ref="K13:K14"/>
    <mergeCell ref="J13:J14"/>
    <mergeCell ref="F13:F14"/>
    <mergeCell ref="I13:I14"/>
    <mergeCell ref="E11:E12"/>
    <mergeCell ref="D11:D12"/>
    <mergeCell ref="H11:H12"/>
    <mergeCell ref="K11:K12"/>
    <mergeCell ref="J11:J12"/>
    <mergeCell ref="F11:F12"/>
    <mergeCell ref="G11:G12"/>
    <mergeCell ref="G13:G14"/>
    <mergeCell ref="E17:E18"/>
    <mergeCell ref="D17:D18"/>
    <mergeCell ref="H17:H18"/>
    <mergeCell ref="K17:K18"/>
    <mergeCell ref="J17:J18"/>
    <mergeCell ref="F17:F18"/>
    <mergeCell ref="I17:I18"/>
    <mergeCell ref="G17:G18"/>
    <mergeCell ref="E15:E16"/>
    <mergeCell ref="D15:D16"/>
    <mergeCell ref="H15:H16"/>
    <mergeCell ref="K15:K16"/>
    <mergeCell ref="J15:J16"/>
    <mergeCell ref="F15:F16"/>
    <mergeCell ref="I15:I16"/>
    <mergeCell ref="G15:G16"/>
    <mergeCell ref="E21:E22"/>
    <mergeCell ref="D21:D22"/>
    <mergeCell ref="H21:H22"/>
    <mergeCell ref="K21:K22"/>
    <mergeCell ref="J21:J22"/>
    <mergeCell ref="F21:F22"/>
    <mergeCell ref="I21:I22"/>
    <mergeCell ref="G21:G22"/>
    <mergeCell ref="E19:E20"/>
    <mergeCell ref="D19:D20"/>
    <mergeCell ref="H19:H20"/>
    <mergeCell ref="K19:K20"/>
    <mergeCell ref="J19:J20"/>
    <mergeCell ref="F19:F20"/>
    <mergeCell ref="I19:I20"/>
    <mergeCell ref="G19:G20"/>
    <mergeCell ref="E25:E26"/>
    <mergeCell ref="D25:D26"/>
    <mergeCell ref="H25:H26"/>
    <mergeCell ref="K25:K26"/>
    <mergeCell ref="J25:J26"/>
    <mergeCell ref="F25:F26"/>
    <mergeCell ref="I25:I26"/>
    <mergeCell ref="G25:G26"/>
    <mergeCell ref="E23:E24"/>
    <mergeCell ref="D23:D24"/>
    <mergeCell ref="H23:H24"/>
    <mergeCell ref="K23:K24"/>
    <mergeCell ref="J23:J24"/>
    <mergeCell ref="F23:F24"/>
    <mergeCell ref="I23:I24"/>
    <mergeCell ref="G23:G24"/>
    <mergeCell ref="E29:E30"/>
    <mergeCell ref="D29:D30"/>
    <mergeCell ref="H29:H30"/>
    <mergeCell ref="K29:K30"/>
    <mergeCell ref="J29:J30"/>
    <mergeCell ref="F29:F30"/>
    <mergeCell ref="I29:I30"/>
    <mergeCell ref="G29:G30"/>
    <mergeCell ref="E27:E28"/>
    <mergeCell ref="D27:D28"/>
    <mergeCell ref="H27:H28"/>
    <mergeCell ref="K27:K28"/>
    <mergeCell ref="J27:J28"/>
    <mergeCell ref="F27:F28"/>
    <mergeCell ref="I27:I28"/>
    <mergeCell ref="G27:G28"/>
    <mergeCell ref="E33:E34"/>
    <mergeCell ref="D33:D34"/>
    <mergeCell ref="H33:H34"/>
    <mergeCell ref="K33:K34"/>
    <mergeCell ref="J33:J34"/>
    <mergeCell ref="F33:F34"/>
    <mergeCell ref="I33:I34"/>
    <mergeCell ref="G33:G34"/>
    <mergeCell ref="E31:E32"/>
    <mergeCell ref="D31:D32"/>
    <mergeCell ref="H31:H32"/>
    <mergeCell ref="K31:K32"/>
    <mergeCell ref="J31:J32"/>
    <mergeCell ref="F31:F32"/>
    <mergeCell ref="I31:I32"/>
    <mergeCell ref="G31:G32"/>
    <mergeCell ref="E37:E38"/>
    <mergeCell ref="D37:D38"/>
    <mergeCell ref="H37:H38"/>
    <mergeCell ref="K37:K38"/>
    <mergeCell ref="J37:J38"/>
    <mergeCell ref="F37:F38"/>
    <mergeCell ref="I37:I38"/>
    <mergeCell ref="G37:G38"/>
    <mergeCell ref="E35:E36"/>
    <mergeCell ref="D35:D36"/>
    <mergeCell ref="H35:H36"/>
    <mergeCell ref="K35:K36"/>
    <mergeCell ref="J35:J36"/>
    <mergeCell ref="F35:F36"/>
    <mergeCell ref="I35:I36"/>
    <mergeCell ref="G35:G36"/>
    <mergeCell ref="E41:E42"/>
    <mergeCell ref="D41:D42"/>
    <mergeCell ref="H41:H42"/>
    <mergeCell ref="K41:K42"/>
    <mergeCell ref="J41:J42"/>
    <mergeCell ref="F41:F42"/>
    <mergeCell ref="I41:I42"/>
    <mergeCell ref="G41:G42"/>
    <mergeCell ref="E39:E40"/>
    <mergeCell ref="D39:D40"/>
    <mergeCell ref="H39:H40"/>
    <mergeCell ref="K39:K40"/>
    <mergeCell ref="J39:J40"/>
    <mergeCell ref="F39:F40"/>
    <mergeCell ref="I39:I40"/>
    <mergeCell ref="G39:G40"/>
    <mergeCell ref="E45:E46"/>
    <mergeCell ref="D45:D46"/>
    <mergeCell ref="H45:H46"/>
    <mergeCell ref="K45:K46"/>
    <mergeCell ref="J45:J46"/>
    <mergeCell ref="F45:F46"/>
    <mergeCell ref="I45:I46"/>
    <mergeCell ref="G45:G46"/>
    <mergeCell ref="E43:E44"/>
    <mergeCell ref="D43:D44"/>
    <mergeCell ref="H43:H44"/>
    <mergeCell ref="K43:K44"/>
    <mergeCell ref="J43:J44"/>
    <mergeCell ref="F43:F44"/>
    <mergeCell ref="I43:I44"/>
    <mergeCell ref="G43:G44"/>
    <mergeCell ref="E49:E50"/>
    <mergeCell ref="D49:D50"/>
    <mergeCell ref="H49:H50"/>
    <mergeCell ref="K49:K50"/>
    <mergeCell ref="J49:J50"/>
    <mergeCell ref="F49:F50"/>
    <mergeCell ref="I49:I50"/>
    <mergeCell ref="G49:G50"/>
    <mergeCell ref="E47:E48"/>
    <mergeCell ref="D47:D48"/>
    <mergeCell ref="H47:H48"/>
    <mergeCell ref="K47:K48"/>
    <mergeCell ref="J47:J48"/>
    <mergeCell ref="F47:F48"/>
    <mergeCell ref="I47:I48"/>
    <mergeCell ref="G47:G48"/>
    <mergeCell ref="E53:E54"/>
    <mergeCell ref="D53:D54"/>
    <mergeCell ref="H53:H54"/>
    <mergeCell ref="K53:K54"/>
    <mergeCell ref="J53:J54"/>
    <mergeCell ref="F53:F54"/>
    <mergeCell ref="I53:I54"/>
    <mergeCell ref="G53:G54"/>
    <mergeCell ref="E51:E52"/>
    <mergeCell ref="D51:D52"/>
    <mergeCell ref="H51:H52"/>
    <mergeCell ref="K51:K52"/>
    <mergeCell ref="J51:J52"/>
    <mergeCell ref="F51:F52"/>
    <mergeCell ref="I51:I52"/>
    <mergeCell ref="G51:G52"/>
    <mergeCell ref="E57:E58"/>
    <mergeCell ref="D57:D58"/>
    <mergeCell ref="H57:H58"/>
    <mergeCell ref="K57:K58"/>
    <mergeCell ref="J57:J58"/>
    <mergeCell ref="F57:F58"/>
    <mergeCell ref="I57:I58"/>
    <mergeCell ref="G57:G58"/>
    <mergeCell ref="E55:E56"/>
    <mergeCell ref="D55:D56"/>
    <mergeCell ref="H55:H56"/>
    <mergeCell ref="K55:K56"/>
    <mergeCell ref="J55:J56"/>
    <mergeCell ref="F55:F56"/>
    <mergeCell ref="I55:I56"/>
    <mergeCell ref="G55:G56"/>
    <mergeCell ref="D61:D62"/>
    <mergeCell ref="H61:H62"/>
    <mergeCell ref="K61:K62"/>
    <mergeCell ref="J61:J62"/>
    <mergeCell ref="F61:F62"/>
    <mergeCell ref="I61:I62"/>
    <mergeCell ref="G61:G62"/>
    <mergeCell ref="E59:E60"/>
    <mergeCell ref="D59:D60"/>
    <mergeCell ref="H59:H60"/>
    <mergeCell ref="K59:K60"/>
    <mergeCell ref="J59:J60"/>
    <mergeCell ref="F59:F60"/>
    <mergeCell ref="I59:I60"/>
    <mergeCell ref="G59:G60"/>
    <mergeCell ref="B74:L76"/>
    <mergeCell ref="G3:I3"/>
    <mergeCell ref="I5:I6"/>
    <mergeCell ref="I7:I8"/>
    <mergeCell ref="I9:I10"/>
    <mergeCell ref="I11:I12"/>
    <mergeCell ref="E69:E70"/>
    <mergeCell ref="D69:D70"/>
    <mergeCell ref="H69:H70"/>
    <mergeCell ref="K69:K70"/>
    <mergeCell ref="J69:J70"/>
    <mergeCell ref="F69:F70"/>
    <mergeCell ref="I69:I70"/>
    <mergeCell ref="G69:G70"/>
    <mergeCell ref="E67:E68"/>
    <mergeCell ref="D67:D68"/>
    <mergeCell ref="H67:H68"/>
    <mergeCell ref="K67:K68"/>
    <mergeCell ref="J67:J68"/>
    <mergeCell ref="F67:F68"/>
    <mergeCell ref="I67:I68"/>
    <mergeCell ref="G67:G68"/>
    <mergeCell ref="E65:E66"/>
    <mergeCell ref="D65:D66"/>
    <mergeCell ref="B70:C70"/>
    <mergeCell ref="B71:L72"/>
    <mergeCell ref="D3:F3"/>
    <mergeCell ref="H65:H66"/>
    <mergeCell ref="K65:K66"/>
    <mergeCell ref="J65:J66"/>
    <mergeCell ref="F65:F66"/>
    <mergeCell ref="I65:I66"/>
    <mergeCell ref="G65:G66"/>
    <mergeCell ref="E63:E64"/>
    <mergeCell ref="D63:D64"/>
    <mergeCell ref="H63:H64"/>
    <mergeCell ref="K63:K64"/>
    <mergeCell ref="J63:J64"/>
    <mergeCell ref="F63:F64"/>
    <mergeCell ref="I63:I64"/>
    <mergeCell ref="G63:G64"/>
    <mergeCell ref="E61:E62"/>
    <mergeCell ref="L15:L16"/>
    <mergeCell ref="L17:L18"/>
    <mergeCell ref="L19:L20"/>
    <mergeCell ref="L21:L22"/>
    <mergeCell ref="L23:L24"/>
    <mergeCell ref="L25:L26"/>
    <mergeCell ref="L5:L6"/>
    <mergeCell ref="L7:L8"/>
    <mergeCell ref="L9:L10"/>
    <mergeCell ref="L11:L12"/>
    <mergeCell ref="L13:L14"/>
    <mergeCell ref="L39:L40"/>
    <mergeCell ref="L41:L42"/>
    <mergeCell ref="L43:L44"/>
    <mergeCell ref="L45:L46"/>
    <mergeCell ref="L47:L48"/>
    <mergeCell ref="L49:L50"/>
    <mergeCell ref="L27:L28"/>
    <mergeCell ref="L29:L30"/>
    <mergeCell ref="L31:L32"/>
    <mergeCell ref="L33:L34"/>
    <mergeCell ref="L35:L36"/>
    <mergeCell ref="L37:L38"/>
    <mergeCell ref="L63:L64"/>
    <mergeCell ref="L65:L66"/>
    <mergeCell ref="L67:L68"/>
    <mergeCell ref="L69:L70"/>
    <mergeCell ref="L51:L52"/>
    <mergeCell ref="L53:L54"/>
    <mergeCell ref="L55:L56"/>
    <mergeCell ref="L57:L58"/>
    <mergeCell ref="L59:L60"/>
    <mergeCell ref="L61:L62"/>
  </mergeCells>
  <pageMargins left="0.7" right="0.7" top="0.75" bottom="0.75" header="0" footer="0"/>
  <pageSetup orientation="landscape"/>
  <ignoredErrors>
    <ignoredError sqref="J5:J7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C1FF"/>
  </sheetPr>
  <dimension ref="A1:AI1000"/>
  <sheetViews>
    <sheetView topLeftCell="A33" workbookViewId="0">
      <selection activeCell="I34" sqref="I34"/>
    </sheetView>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19" width="8.5703125" customWidth="1"/>
    <col min="20" max="20" width="11" customWidth="1"/>
  </cols>
  <sheetData>
    <row r="1" spans="1:28" ht="15" customHeight="1" x14ac:dyDescent="0.25">
      <c r="B1" s="190"/>
    </row>
    <row r="2" spans="1:28" ht="14.25" customHeight="1" x14ac:dyDescent="0.25">
      <c r="A2" s="28"/>
      <c r="B2" s="191"/>
      <c r="C2" s="342" t="s">
        <v>108</v>
      </c>
      <c r="D2" s="343"/>
      <c r="E2" s="343"/>
      <c r="F2" s="343"/>
      <c r="G2" s="343"/>
      <c r="H2" s="343"/>
      <c r="I2" s="343"/>
      <c r="J2" s="343"/>
      <c r="K2" s="343"/>
      <c r="L2" s="343"/>
      <c r="M2" s="343"/>
      <c r="N2" s="343"/>
      <c r="O2" s="344"/>
      <c r="P2" s="29"/>
      <c r="Q2" s="29"/>
      <c r="R2" s="29"/>
      <c r="S2" s="29"/>
      <c r="T2" s="29"/>
      <c r="U2" s="29"/>
      <c r="V2" s="29"/>
      <c r="W2" s="29"/>
      <c r="X2" s="29"/>
      <c r="Y2" s="29"/>
      <c r="Z2" s="29"/>
      <c r="AA2" s="29"/>
      <c r="AB2" s="29"/>
    </row>
    <row r="3" spans="1:28" ht="7.5" customHeight="1" x14ac:dyDescent="0.25">
      <c r="A3" s="28"/>
      <c r="B3" s="30"/>
      <c r="C3" s="345"/>
      <c r="D3" s="345"/>
      <c r="E3" s="345"/>
      <c r="F3" s="345"/>
      <c r="G3" s="345"/>
      <c r="H3" s="345"/>
      <c r="I3" s="345"/>
      <c r="J3" s="345"/>
      <c r="K3" s="345"/>
      <c r="L3" s="345"/>
      <c r="M3" s="345"/>
      <c r="N3" s="345"/>
      <c r="O3" s="346"/>
      <c r="P3" s="29"/>
      <c r="Q3" s="29"/>
      <c r="R3" s="29"/>
      <c r="S3" s="29"/>
      <c r="T3" s="29"/>
      <c r="U3" s="29"/>
      <c r="V3" s="29"/>
      <c r="W3" s="29"/>
      <c r="X3" s="29"/>
      <c r="Y3" s="29"/>
      <c r="Z3" s="29"/>
      <c r="AA3" s="29"/>
      <c r="AB3" s="29"/>
    </row>
    <row r="4" spans="1:28" ht="14.25" customHeight="1" x14ac:dyDescent="0.25">
      <c r="A4" s="28"/>
      <c r="B4" s="31"/>
      <c r="C4" s="32"/>
      <c r="D4" s="347" t="s">
        <v>109</v>
      </c>
      <c r="E4" s="348"/>
      <c r="F4" s="348"/>
      <c r="G4" s="348"/>
      <c r="H4" s="348"/>
      <c r="I4" s="348"/>
      <c r="J4" s="348"/>
      <c r="K4" s="348"/>
      <c r="L4" s="348"/>
      <c r="M4" s="348"/>
      <c r="N4" s="348"/>
      <c r="O4" s="349"/>
      <c r="P4" s="29"/>
      <c r="Q4" s="29"/>
      <c r="R4" s="29"/>
      <c r="S4" s="29"/>
      <c r="T4" s="29"/>
      <c r="U4" s="29"/>
      <c r="V4" s="29"/>
      <c r="W4" s="29"/>
      <c r="X4" s="29"/>
      <c r="Y4" s="29"/>
      <c r="Z4" s="29"/>
      <c r="AA4" s="29"/>
      <c r="AB4" s="29"/>
    </row>
    <row r="5" spans="1:28" ht="14.25" customHeight="1" x14ac:dyDescent="0.25">
      <c r="B5" s="350" t="s">
        <v>86</v>
      </c>
      <c r="C5" s="344"/>
      <c r="D5" s="33">
        <v>1</v>
      </c>
      <c r="E5" s="33">
        <v>2</v>
      </c>
      <c r="F5" s="33">
        <v>3</v>
      </c>
      <c r="G5" s="33">
        <v>4</v>
      </c>
      <c r="H5" s="33">
        <v>5</v>
      </c>
      <c r="I5" s="33">
        <v>6</v>
      </c>
      <c r="J5" s="33">
        <v>7</v>
      </c>
      <c r="K5" s="33">
        <v>8</v>
      </c>
      <c r="L5" s="33">
        <v>9</v>
      </c>
      <c r="M5" s="33">
        <v>10</v>
      </c>
      <c r="N5" s="33">
        <v>11</v>
      </c>
      <c r="O5" s="33">
        <v>12</v>
      </c>
      <c r="P5" s="29"/>
      <c r="Q5" s="34"/>
      <c r="R5" s="136"/>
      <c r="S5" s="136"/>
      <c r="T5" s="136"/>
      <c r="U5" s="29"/>
      <c r="V5" s="29"/>
      <c r="W5" s="29"/>
      <c r="X5" s="29"/>
      <c r="Y5" s="29"/>
      <c r="Z5" s="29"/>
      <c r="AA5" s="29"/>
      <c r="AB5" s="29"/>
    </row>
    <row r="6" spans="1:28" ht="14.25" customHeight="1" x14ac:dyDescent="0.25">
      <c r="B6" s="35" t="s">
        <v>93</v>
      </c>
      <c r="C6" s="36">
        <v>0</v>
      </c>
      <c r="D6" s="192">
        <f>ROUND(($C6*D$68),0)</f>
        <v>0</v>
      </c>
      <c r="E6" s="192">
        <f>ROUND(($C6*$E$68),0)</f>
        <v>0</v>
      </c>
      <c r="F6" s="192">
        <f>ROUND(($C6*$F$68),0)</f>
        <v>0</v>
      </c>
      <c r="G6" s="192">
        <f>ROUND(($C6*$G$68),0)</f>
        <v>0</v>
      </c>
      <c r="H6" s="192">
        <f>ROUND(($C6*$H$68),0)</f>
        <v>0</v>
      </c>
      <c r="I6" s="192">
        <f>ROUND(($C6*$I$68),0)</f>
        <v>0</v>
      </c>
      <c r="J6" s="192">
        <f>ROUND(($C6*$J$68),0)</f>
        <v>0</v>
      </c>
      <c r="K6" s="192">
        <f>ROUND(($C6*$K$68),0)</f>
        <v>0</v>
      </c>
      <c r="L6" s="192">
        <f>ROUND(($C6*$L$68),0)</f>
        <v>0</v>
      </c>
      <c r="M6" s="192">
        <f>ROUND(($C6*$M$68),0)</f>
        <v>0</v>
      </c>
      <c r="N6" s="192">
        <f>ROUND(($C6*$N$68),0)</f>
        <v>0</v>
      </c>
      <c r="O6" s="192">
        <f>ROUND(($C6*$O$68),0)</f>
        <v>0</v>
      </c>
      <c r="P6" s="29"/>
      <c r="Q6" s="136"/>
      <c r="T6" s="136"/>
      <c r="U6" s="29"/>
      <c r="V6" s="29"/>
      <c r="W6" s="29"/>
      <c r="X6" s="29"/>
      <c r="Y6" s="29"/>
      <c r="Z6" s="29"/>
      <c r="AA6" s="29"/>
      <c r="AB6" s="29"/>
    </row>
    <row r="7" spans="1:28" ht="14.25" customHeight="1" x14ac:dyDescent="0.25">
      <c r="B7" s="37" t="s">
        <v>94</v>
      </c>
      <c r="C7" s="38">
        <v>0.12</v>
      </c>
      <c r="D7" s="193">
        <f t="shared" ref="D7:O7" si="0">D8-1</f>
        <v>9100</v>
      </c>
      <c r="E7" s="193">
        <f t="shared" si="0"/>
        <v>11901</v>
      </c>
      <c r="F7" s="193">
        <f t="shared" si="0"/>
        <v>14701</v>
      </c>
      <c r="G7" s="193">
        <f t="shared" si="0"/>
        <v>17501</v>
      </c>
      <c r="H7" s="193">
        <f t="shared" si="0"/>
        <v>20302</v>
      </c>
      <c r="I7" s="193">
        <f t="shared" si="0"/>
        <v>23102</v>
      </c>
      <c r="J7" s="193">
        <f t="shared" si="0"/>
        <v>23627</v>
      </c>
      <c r="K7" s="193">
        <f t="shared" si="0"/>
        <v>24152</v>
      </c>
      <c r="L7" s="193">
        <f t="shared" si="0"/>
        <v>24677</v>
      </c>
      <c r="M7" s="193">
        <f t="shared" si="0"/>
        <v>25202</v>
      </c>
      <c r="N7" s="193">
        <f t="shared" si="0"/>
        <v>25727</v>
      </c>
      <c r="O7" s="193">
        <f t="shared" si="0"/>
        <v>26252</v>
      </c>
      <c r="P7" s="29"/>
      <c r="Q7" s="136"/>
      <c r="T7" s="136"/>
      <c r="U7" s="29"/>
      <c r="V7" s="29"/>
      <c r="W7" s="29"/>
      <c r="X7" s="29"/>
      <c r="Y7" s="29"/>
      <c r="Z7" s="29"/>
      <c r="AA7" s="29"/>
      <c r="AB7" s="29"/>
    </row>
    <row r="8" spans="1:28" ht="14.25" customHeight="1" x14ac:dyDescent="0.25">
      <c r="B8" s="35" t="s">
        <v>93</v>
      </c>
      <c r="C8" s="39">
        <v>0.12</v>
      </c>
      <c r="D8" s="40">
        <f>ROUND(($C8*$D$68),0)</f>
        <v>9101</v>
      </c>
      <c r="E8" s="40">
        <f>ROUND(($C8*$E$68),0)</f>
        <v>11902</v>
      </c>
      <c r="F8" s="40">
        <f>ROUND(($C8*$F$68),0)</f>
        <v>14702</v>
      </c>
      <c r="G8" s="40">
        <f>ROUND(($C8*$G$68),0)</f>
        <v>17502</v>
      </c>
      <c r="H8" s="40">
        <f>ROUND(($C8*$H$68),0)</f>
        <v>20303</v>
      </c>
      <c r="I8" s="40">
        <f>ROUND(($C8*$I$68),0)</f>
        <v>23103</v>
      </c>
      <c r="J8" s="40">
        <f>ROUND(($C8*$J$68),0)</f>
        <v>23628</v>
      </c>
      <c r="K8" s="40">
        <f>ROUND(($C8*$K$68),0)</f>
        <v>24153</v>
      </c>
      <c r="L8" s="40">
        <f>ROUND(($C8*$L$68),0)</f>
        <v>24678</v>
      </c>
      <c r="M8" s="40">
        <f>ROUND(($C8*$M$68),0)</f>
        <v>25203</v>
      </c>
      <c r="N8" s="40">
        <f>ROUND(($C8*$N$68),0)</f>
        <v>25728</v>
      </c>
      <c r="O8" s="40">
        <f>ROUND(($C8*$O$68),0)</f>
        <v>26253</v>
      </c>
      <c r="P8" s="29"/>
      <c r="Q8" s="136"/>
      <c r="T8" s="136"/>
      <c r="U8" s="29"/>
      <c r="V8" s="29"/>
      <c r="W8" s="29"/>
      <c r="X8" s="29"/>
      <c r="Y8" s="29"/>
      <c r="Z8" s="29"/>
      <c r="AA8" s="29"/>
      <c r="AB8" s="29"/>
    </row>
    <row r="9" spans="1:28" ht="14.25" customHeight="1" x14ac:dyDescent="0.25">
      <c r="B9" s="37" t="s">
        <v>94</v>
      </c>
      <c r="C9" s="38">
        <v>0.15</v>
      </c>
      <c r="D9" s="41">
        <f t="shared" ref="D9:O9" si="1">D10-1</f>
        <v>11375</v>
      </c>
      <c r="E9" s="41">
        <f t="shared" si="1"/>
        <v>14876</v>
      </c>
      <c r="F9" s="41">
        <f t="shared" si="1"/>
        <v>18376</v>
      </c>
      <c r="G9" s="41">
        <f t="shared" si="1"/>
        <v>21877</v>
      </c>
      <c r="H9" s="41">
        <f t="shared" si="1"/>
        <v>25377</v>
      </c>
      <c r="I9" s="41">
        <f t="shared" si="1"/>
        <v>28878</v>
      </c>
      <c r="J9" s="41">
        <f t="shared" si="1"/>
        <v>29534</v>
      </c>
      <c r="K9" s="41">
        <f t="shared" si="1"/>
        <v>30191</v>
      </c>
      <c r="L9" s="41">
        <f t="shared" si="1"/>
        <v>30847</v>
      </c>
      <c r="M9" s="41">
        <f t="shared" si="1"/>
        <v>31503</v>
      </c>
      <c r="N9" s="41">
        <f t="shared" si="1"/>
        <v>32159</v>
      </c>
      <c r="O9" s="41">
        <f t="shared" si="1"/>
        <v>32816</v>
      </c>
      <c r="P9" s="29"/>
      <c r="Q9" s="136"/>
      <c r="T9" s="136"/>
      <c r="U9" s="29"/>
      <c r="V9" s="29"/>
      <c r="W9" s="29"/>
      <c r="X9" s="29"/>
      <c r="Y9" s="29"/>
      <c r="Z9" s="29"/>
      <c r="AA9" s="29"/>
      <c r="AB9" s="29"/>
    </row>
    <row r="10" spans="1:28" ht="14.25" customHeight="1" x14ac:dyDescent="0.25">
      <c r="B10" s="35" t="s">
        <v>93</v>
      </c>
      <c r="C10" s="39">
        <v>0.15</v>
      </c>
      <c r="D10" s="194">
        <f>ROUND(($C10*$D$68),0)</f>
        <v>11376</v>
      </c>
      <c r="E10" s="194">
        <f>ROUND(($C10*$E$68),0)</f>
        <v>14877</v>
      </c>
      <c r="F10" s="194">
        <f>ROUND(($C10*$F$68),0)</f>
        <v>18377</v>
      </c>
      <c r="G10" s="194">
        <f>ROUND(($C10*$G$68),0)</f>
        <v>21878</v>
      </c>
      <c r="H10" s="194">
        <f>ROUND(($C10*$H$68),0)</f>
        <v>25378</v>
      </c>
      <c r="I10" s="194">
        <f>ROUND(($C10*$I$68),0)</f>
        <v>28879</v>
      </c>
      <c r="J10" s="194">
        <f>ROUND(($C10*$J$68),0)</f>
        <v>29535</v>
      </c>
      <c r="K10" s="194">
        <f>ROUND(($C10*$K$68),0)</f>
        <v>30192</v>
      </c>
      <c r="L10" s="194">
        <f>ROUND(($C10*$L$68),0)</f>
        <v>30848</v>
      </c>
      <c r="M10" s="194">
        <f>ROUND(($C10*$M$68),0)</f>
        <v>31504</v>
      </c>
      <c r="N10" s="194">
        <f>ROUND(($C10*$N$68),0)</f>
        <v>32160</v>
      </c>
      <c r="O10" s="194">
        <f>ROUND(($C10*$O$68),0)</f>
        <v>32817</v>
      </c>
      <c r="P10" s="29"/>
      <c r="Q10" s="136"/>
      <c r="T10" s="136"/>
      <c r="U10" s="29"/>
      <c r="V10" s="29"/>
      <c r="W10" s="29"/>
      <c r="X10" s="29"/>
      <c r="Y10" s="29"/>
      <c r="Z10" s="29"/>
      <c r="AA10" s="29"/>
      <c r="AB10" s="29"/>
    </row>
    <row r="11" spans="1:28" ht="14.25" customHeight="1" x14ac:dyDescent="0.25">
      <c r="B11" s="37" t="s">
        <v>94</v>
      </c>
      <c r="C11" s="38">
        <v>0.17</v>
      </c>
      <c r="D11" s="194">
        <f t="shared" ref="D11:O11" si="2">D12-1</f>
        <v>12892</v>
      </c>
      <c r="E11" s="194">
        <f t="shared" si="2"/>
        <v>16860</v>
      </c>
      <c r="F11" s="194">
        <f t="shared" si="2"/>
        <v>20827</v>
      </c>
      <c r="G11" s="194">
        <f t="shared" si="2"/>
        <v>24794</v>
      </c>
      <c r="H11" s="194">
        <f t="shared" si="2"/>
        <v>28761</v>
      </c>
      <c r="I11" s="194">
        <f t="shared" si="2"/>
        <v>32728</v>
      </c>
      <c r="J11" s="194">
        <f t="shared" si="2"/>
        <v>33472</v>
      </c>
      <c r="K11" s="194">
        <f t="shared" si="2"/>
        <v>34216</v>
      </c>
      <c r="L11" s="194">
        <f t="shared" si="2"/>
        <v>34960</v>
      </c>
      <c r="M11" s="194">
        <f t="shared" si="2"/>
        <v>35704</v>
      </c>
      <c r="N11" s="194">
        <f t="shared" si="2"/>
        <v>36448</v>
      </c>
      <c r="O11" s="194">
        <f t="shared" si="2"/>
        <v>37191</v>
      </c>
      <c r="P11" s="29"/>
      <c r="Q11" s="136"/>
      <c r="T11" s="136"/>
      <c r="U11" s="29"/>
      <c r="V11" s="29"/>
      <c r="W11" s="29"/>
      <c r="X11" s="29"/>
      <c r="Y11" s="29"/>
      <c r="Z11" s="29"/>
      <c r="AA11" s="29"/>
      <c r="AB11" s="29"/>
    </row>
    <row r="12" spans="1:28" ht="14.25" customHeight="1" x14ac:dyDescent="0.25">
      <c r="B12" s="35" t="s">
        <v>93</v>
      </c>
      <c r="C12" s="39">
        <v>0.17</v>
      </c>
      <c r="D12" s="195">
        <f>ROUND(($C12*$D$68),0)</f>
        <v>12893</v>
      </c>
      <c r="E12" s="195">
        <f>ROUND(($C12*$E$68),0)</f>
        <v>16861</v>
      </c>
      <c r="F12" s="195">
        <f>ROUND(($C12*$F$68),0)</f>
        <v>20828</v>
      </c>
      <c r="G12" s="195">
        <f>ROUND(($C12*$G$68),0)</f>
        <v>24795</v>
      </c>
      <c r="H12" s="195">
        <f>ROUND(($C12*$H$68),0)</f>
        <v>28762</v>
      </c>
      <c r="I12" s="195">
        <f>ROUND(($C12*$I$68),0)</f>
        <v>32729</v>
      </c>
      <c r="J12" s="195">
        <f>ROUND(($C12*$J$68),0)</f>
        <v>33473</v>
      </c>
      <c r="K12" s="195">
        <f>ROUND(($C12*$K$68),0)</f>
        <v>34217</v>
      </c>
      <c r="L12" s="195">
        <f>ROUND(($C12*$L$68),0)</f>
        <v>34961</v>
      </c>
      <c r="M12" s="195">
        <f>ROUND(($C12*$M$68),0)</f>
        <v>35705</v>
      </c>
      <c r="N12" s="195">
        <f>ROUND(($C12*$N$68),0)</f>
        <v>36449</v>
      </c>
      <c r="O12" s="195">
        <f>ROUND(($C12*$O$68),0)</f>
        <v>37192</v>
      </c>
      <c r="P12" s="29"/>
      <c r="Q12" s="136"/>
      <c r="T12" s="136"/>
      <c r="U12" s="29"/>
      <c r="V12" s="29"/>
      <c r="W12" s="29"/>
      <c r="X12" s="29"/>
      <c r="Y12" s="29"/>
      <c r="Z12" s="29"/>
      <c r="AA12" s="29"/>
      <c r="AB12" s="29"/>
    </row>
    <row r="13" spans="1:28" ht="14.25" customHeight="1" x14ac:dyDescent="0.25">
      <c r="B13" s="37" t="s">
        <v>94</v>
      </c>
      <c r="C13" s="38">
        <v>0.2</v>
      </c>
      <c r="D13" s="40">
        <f t="shared" ref="D13:O13" si="3">D14-1</f>
        <v>15168</v>
      </c>
      <c r="E13" s="40">
        <f t="shared" si="3"/>
        <v>19835</v>
      </c>
      <c r="F13" s="40">
        <f t="shared" si="3"/>
        <v>24502</v>
      </c>
      <c r="G13" s="40">
        <f t="shared" si="3"/>
        <v>29170</v>
      </c>
      <c r="H13" s="40">
        <f t="shared" si="3"/>
        <v>33837</v>
      </c>
      <c r="I13" s="40">
        <f t="shared" si="3"/>
        <v>38504</v>
      </c>
      <c r="J13" s="40">
        <f t="shared" si="3"/>
        <v>39379</v>
      </c>
      <c r="K13" s="40">
        <f t="shared" si="3"/>
        <v>40254</v>
      </c>
      <c r="L13" s="40">
        <f t="shared" si="3"/>
        <v>41129</v>
      </c>
      <c r="M13" s="40">
        <f t="shared" si="3"/>
        <v>42005</v>
      </c>
      <c r="N13" s="40">
        <f t="shared" si="3"/>
        <v>42880</v>
      </c>
      <c r="O13" s="40">
        <f t="shared" si="3"/>
        <v>43755</v>
      </c>
      <c r="P13" s="29"/>
      <c r="Q13" s="136"/>
      <c r="T13" s="136"/>
      <c r="U13" s="29"/>
      <c r="V13" s="29"/>
      <c r="W13" s="29"/>
      <c r="X13" s="29"/>
      <c r="Y13" s="29"/>
      <c r="Z13" s="29"/>
      <c r="AA13" s="29"/>
      <c r="AB13" s="29"/>
    </row>
    <row r="14" spans="1:28" ht="14.25" customHeight="1" x14ac:dyDescent="0.25">
      <c r="B14" s="35" t="s">
        <v>93</v>
      </c>
      <c r="C14" s="39">
        <v>0.2</v>
      </c>
      <c r="D14" s="192">
        <f>ROUND(($C14*$D$68),0)</f>
        <v>15169</v>
      </c>
      <c r="E14" s="192">
        <f>ROUND(($C14*$E$68),0)</f>
        <v>19836</v>
      </c>
      <c r="F14" s="192">
        <f>ROUND(($C14*$F$68),0)</f>
        <v>24503</v>
      </c>
      <c r="G14" s="192">
        <f>ROUND(($C14*$G$68),0)</f>
        <v>29171</v>
      </c>
      <c r="H14" s="192">
        <f>ROUND(($C14*$H$68),0)</f>
        <v>33838</v>
      </c>
      <c r="I14" s="192">
        <f>ROUND(($C14*$I$68),0)</f>
        <v>38505</v>
      </c>
      <c r="J14" s="192">
        <f>ROUND(($C14*$J$68),0)</f>
        <v>39380</v>
      </c>
      <c r="K14" s="192">
        <f>ROUND(($C14*$K$68),0)</f>
        <v>40255</v>
      </c>
      <c r="L14" s="192">
        <f>ROUND(($C14*$L$68),0)</f>
        <v>41130</v>
      </c>
      <c r="M14" s="192">
        <f>ROUND(($C14*$M$68),0)</f>
        <v>42006</v>
      </c>
      <c r="N14" s="192">
        <f>ROUND(($C14*$N$68),0)</f>
        <v>42881</v>
      </c>
      <c r="O14" s="192">
        <f>ROUND(($C14*$O$68),0)</f>
        <v>43756</v>
      </c>
      <c r="P14" s="29"/>
      <c r="Q14" s="136"/>
      <c r="T14" s="136"/>
      <c r="U14" s="29"/>
      <c r="V14" s="29"/>
      <c r="W14" s="29"/>
      <c r="X14" s="29"/>
      <c r="Y14" s="29"/>
      <c r="Z14" s="29"/>
      <c r="AA14" s="29"/>
      <c r="AB14" s="29"/>
    </row>
    <row r="15" spans="1:28" ht="14.25" customHeight="1" x14ac:dyDescent="0.25">
      <c r="B15" s="37" t="s">
        <v>94</v>
      </c>
      <c r="C15" s="38">
        <v>0.23</v>
      </c>
      <c r="D15" s="194">
        <f t="shared" ref="D15:O15" si="4">D16-1</f>
        <v>17443</v>
      </c>
      <c r="E15" s="194">
        <f t="shared" si="4"/>
        <v>22810</v>
      </c>
      <c r="F15" s="194">
        <f t="shared" si="4"/>
        <v>28178</v>
      </c>
      <c r="G15" s="194">
        <f t="shared" si="4"/>
        <v>33545</v>
      </c>
      <c r="H15" s="194">
        <f t="shared" si="4"/>
        <v>38912</v>
      </c>
      <c r="I15" s="194">
        <f t="shared" si="4"/>
        <v>44280</v>
      </c>
      <c r="J15" s="194">
        <f t="shared" si="4"/>
        <v>45286</v>
      </c>
      <c r="K15" s="194">
        <f t="shared" si="4"/>
        <v>46293</v>
      </c>
      <c r="L15" s="194">
        <f t="shared" si="4"/>
        <v>47299</v>
      </c>
      <c r="M15" s="194">
        <f t="shared" si="4"/>
        <v>48305</v>
      </c>
      <c r="N15" s="194">
        <f t="shared" si="4"/>
        <v>49312</v>
      </c>
      <c r="O15" s="194">
        <f t="shared" si="4"/>
        <v>50318</v>
      </c>
      <c r="P15" s="29"/>
      <c r="Q15" s="136"/>
      <c r="T15" s="136"/>
      <c r="U15" s="29"/>
      <c r="V15" s="29"/>
      <c r="W15" s="29"/>
      <c r="X15" s="29"/>
      <c r="Y15" s="29"/>
      <c r="Z15" s="29"/>
      <c r="AA15" s="29"/>
      <c r="AB15" s="29"/>
    </row>
    <row r="16" spans="1:28" ht="14.25" customHeight="1" x14ac:dyDescent="0.25">
      <c r="B16" s="35" t="s">
        <v>93</v>
      </c>
      <c r="C16" s="39">
        <v>0.23</v>
      </c>
      <c r="D16" s="195">
        <f>ROUND(($C16*$D$68),0)</f>
        <v>17444</v>
      </c>
      <c r="E16" s="195">
        <f>ROUND(($C16*$E$68),0)</f>
        <v>22811</v>
      </c>
      <c r="F16" s="195">
        <f>ROUND(($C16*$F$68),0)</f>
        <v>28179</v>
      </c>
      <c r="G16" s="195">
        <f>ROUND(($C16*$G$68),0)</f>
        <v>33546</v>
      </c>
      <c r="H16" s="195">
        <f>ROUND(($C16*$H$68),0)</f>
        <v>38913</v>
      </c>
      <c r="I16" s="195">
        <f>ROUND(($C16*$I$68),0)</f>
        <v>44281</v>
      </c>
      <c r="J16" s="195">
        <f>ROUND(($C16*$J$68),0)</f>
        <v>45287</v>
      </c>
      <c r="K16" s="195">
        <f>ROUND(($C16*$K$68),0)</f>
        <v>46294</v>
      </c>
      <c r="L16" s="195">
        <f>ROUND(($C16*$L$68),0)</f>
        <v>47300</v>
      </c>
      <c r="M16" s="195">
        <f>ROUND(($C16*$M$68),0)</f>
        <v>48306</v>
      </c>
      <c r="N16" s="195">
        <f>ROUND(($C16*$N$68),0)</f>
        <v>49313</v>
      </c>
      <c r="O16" s="195">
        <f>ROUND(($C16*$O$68),0)</f>
        <v>50319</v>
      </c>
      <c r="P16" s="29"/>
      <c r="Q16" s="136"/>
      <c r="T16" s="136"/>
      <c r="U16" s="29"/>
      <c r="V16" s="29"/>
      <c r="W16" s="29"/>
      <c r="X16" s="29"/>
      <c r="Y16" s="29"/>
      <c r="Z16" s="29"/>
      <c r="AA16" s="29"/>
      <c r="AB16" s="29"/>
    </row>
    <row r="17" spans="2:28" ht="14.25" customHeight="1" x14ac:dyDescent="0.25">
      <c r="B17" s="37" t="s">
        <v>94</v>
      </c>
      <c r="C17" s="38">
        <v>0.26</v>
      </c>
      <c r="D17" s="40">
        <f t="shared" ref="D17:O17" si="5">D18-1</f>
        <v>19718</v>
      </c>
      <c r="E17" s="40">
        <f t="shared" si="5"/>
        <v>25786</v>
      </c>
      <c r="F17" s="40">
        <f t="shared" si="5"/>
        <v>31853</v>
      </c>
      <c r="G17" s="40">
        <f t="shared" si="5"/>
        <v>37921</v>
      </c>
      <c r="H17" s="40">
        <f t="shared" si="5"/>
        <v>43988</v>
      </c>
      <c r="I17" s="40">
        <f t="shared" si="5"/>
        <v>50056</v>
      </c>
      <c r="J17" s="40">
        <f t="shared" si="5"/>
        <v>51193</v>
      </c>
      <c r="K17" s="40">
        <f t="shared" si="5"/>
        <v>52331</v>
      </c>
      <c r="L17" s="40">
        <f t="shared" si="5"/>
        <v>53469</v>
      </c>
      <c r="M17" s="40">
        <f t="shared" si="5"/>
        <v>54606</v>
      </c>
      <c r="N17" s="40">
        <f t="shared" si="5"/>
        <v>55744</v>
      </c>
      <c r="O17" s="40">
        <f t="shared" si="5"/>
        <v>56882</v>
      </c>
      <c r="P17" s="29"/>
      <c r="Q17" s="136"/>
      <c r="T17" s="136"/>
      <c r="U17" s="29"/>
      <c r="V17" s="29"/>
      <c r="W17" s="29"/>
      <c r="X17" s="29"/>
      <c r="Y17" s="29"/>
      <c r="Z17" s="29"/>
      <c r="AA17" s="29"/>
      <c r="AB17" s="29"/>
    </row>
    <row r="18" spans="2:28" ht="14.25" customHeight="1" x14ac:dyDescent="0.25">
      <c r="B18" s="35" t="s">
        <v>93</v>
      </c>
      <c r="C18" s="39">
        <v>0.26</v>
      </c>
      <c r="D18" s="192">
        <f>ROUND(($C18*$D$68),0)</f>
        <v>19719</v>
      </c>
      <c r="E18" s="192">
        <f>ROUND(($C18*$E$68),0)</f>
        <v>25787</v>
      </c>
      <c r="F18" s="192">
        <f>ROUND(($C18*$F$68),0)</f>
        <v>31854</v>
      </c>
      <c r="G18" s="192">
        <f>ROUND(($C18*$G$68),0)</f>
        <v>37922</v>
      </c>
      <c r="H18" s="192">
        <f>ROUND(($C18*$H$68),0)</f>
        <v>43989</v>
      </c>
      <c r="I18" s="192">
        <f>ROUND(($C18*$I$68),0)</f>
        <v>50057</v>
      </c>
      <c r="J18" s="192">
        <f>ROUND(($C18*$J$68),0)</f>
        <v>51194</v>
      </c>
      <c r="K18" s="192">
        <f>ROUND(($C18*$K$68),0)</f>
        <v>52332</v>
      </c>
      <c r="L18" s="192">
        <f>ROUND(($C18*$L$68),0)</f>
        <v>53470</v>
      </c>
      <c r="M18" s="192">
        <f>ROUND(($C18*$M$68),0)</f>
        <v>54607</v>
      </c>
      <c r="N18" s="192">
        <f>ROUND(($C18*$N$68),0)</f>
        <v>55745</v>
      </c>
      <c r="O18" s="192">
        <f>ROUND(($C18*$O$68),0)</f>
        <v>56883</v>
      </c>
      <c r="P18" s="29"/>
      <c r="Q18" s="136"/>
      <c r="T18" s="136"/>
      <c r="U18" s="29"/>
      <c r="V18" s="29"/>
      <c r="W18" s="29"/>
      <c r="X18" s="29"/>
      <c r="Y18" s="29"/>
      <c r="Z18" s="29"/>
      <c r="AA18" s="29"/>
      <c r="AB18" s="29"/>
    </row>
    <row r="19" spans="2:28" ht="14.25" customHeight="1" x14ac:dyDescent="0.25">
      <c r="B19" s="37" t="s">
        <v>94</v>
      </c>
      <c r="C19" s="38">
        <v>0.28999999999999998</v>
      </c>
      <c r="D19" s="194">
        <f t="shared" ref="D19:O19" si="6">D20-1</f>
        <v>21993</v>
      </c>
      <c r="E19" s="194">
        <f t="shared" si="6"/>
        <v>28761</v>
      </c>
      <c r="F19" s="194">
        <f t="shared" si="6"/>
        <v>35529</v>
      </c>
      <c r="G19" s="194">
        <f t="shared" si="6"/>
        <v>42296</v>
      </c>
      <c r="H19" s="194">
        <f t="shared" si="6"/>
        <v>49064</v>
      </c>
      <c r="I19" s="194">
        <f t="shared" si="6"/>
        <v>55831</v>
      </c>
      <c r="J19" s="194">
        <f t="shared" si="6"/>
        <v>57100</v>
      </c>
      <c r="K19" s="194">
        <f t="shared" si="6"/>
        <v>58369</v>
      </c>
      <c r="L19" s="194">
        <f t="shared" si="6"/>
        <v>59638</v>
      </c>
      <c r="M19" s="194">
        <f t="shared" si="6"/>
        <v>60907</v>
      </c>
      <c r="N19" s="194">
        <f t="shared" si="6"/>
        <v>62176</v>
      </c>
      <c r="O19" s="194">
        <f t="shared" si="6"/>
        <v>63445</v>
      </c>
      <c r="P19" s="29"/>
      <c r="Q19" s="136"/>
      <c r="T19" s="136"/>
      <c r="U19" s="29"/>
      <c r="V19" s="29"/>
      <c r="W19" s="29"/>
      <c r="X19" s="29"/>
      <c r="Y19" s="29"/>
      <c r="Z19" s="29"/>
      <c r="AA19" s="29"/>
      <c r="AB19" s="29"/>
    </row>
    <row r="20" spans="2:28" ht="14.25" customHeight="1" x14ac:dyDescent="0.25">
      <c r="B20" s="35" t="s">
        <v>93</v>
      </c>
      <c r="C20" s="39">
        <v>0.28999999999999998</v>
      </c>
      <c r="D20" s="195">
        <f>ROUND(($C20*$D$68),0)</f>
        <v>21994</v>
      </c>
      <c r="E20" s="195">
        <f>ROUND(($C20*$E$68),0)</f>
        <v>28762</v>
      </c>
      <c r="F20" s="195">
        <f>ROUND(($C20*$F$68),0)</f>
        <v>35530</v>
      </c>
      <c r="G20" s="195">
        <f>ROUND(($C20*$G$68),0)</f>
        <v>42297</v>
      </c>
      <c r="H20" s="195">
        <f>ROUND(($C20*$H$68),0)</f>
        <v>49065</v>
      </c>
      <c r="I20" s="195">
        <f>ROUND(($C20*$I$68),0)</f>
        <v>55832</v>
      </c>
      <c r="J20" s="195">
        <f>ROUND(($C20*$J$68),0)</f>
        <v>57101</v>
      </c>
      <c r="K20" s="195">
        <f>ROUND(($C20*$K$68),0)</f>
        <v>58370</v>
      </c>
      <c r="L20" s="195">
        <f>ROUND(($C20*$L$68),0)</f>
        <v>59639</v>
      </c>
      <c r="M20" s="195">
        <f>ROUND(($C20*$M$68),0)</f>
        <v>60908</v>
      </c>
      <c r="N20" s="195">
        <f>ROUND(($C20*$N$68),0)</f>
        <v>62177</v>
      </c>
      <c r="O20" s="195">
        <f>ROUND(($C20*$O$68),0)</f>
        <v>63446</v>
      </c>
      <c r="P20" s="29"/>
      <c r="Q20" s="136"/>
      <c r="R20" s="136"/>
      <c r="S20" s="136"/>
      <c r="T20" s="136"/>
      <c r="U20" s="29"/>
      <c r="V20" s="29"/>
      <c r="W20" s="29"/>
      <c r="X20" s="29"/>
      <c r="Y20" s="29"/>
      <c r="Z20" s="29"/>
      <c r="AA20" s="29"/>
      <c r="AB20" s="29"/>
    </row>
    <row r="21" spans="2:28" ht="14.25" customHeight="1" x14ac:dyDescent="0.25">
      <c r="B21" s="37" t="s">
        <v>94</v>
      </c>
      <c r="C21" s="38">
        <v>0.32</v>
      </c>
      <c r="D21" s="40">
        <f t="shared" ref="D21:O21" si="7">D22-1</f>
        <v>24269</v>
      </c>
      <c r="E21" s="40">
        <f t="shared" si="7"/>
        <v>31737</v>
      </c>
      <c r="F21" s="40">
        <f t="shared" si="7"/>
        <v>39204</v>
      </c>
      <c r="G21" s="40">
        <f t="shared" si="7"/>
        <v>46672</v>
      </c>
      <c r="H21" s="40">
        <f t="shared" si="7"/>
        <v>54139</v>
      </c>
      <c r="I21" s="40">
        <f t="shared" si="7"/>
        <v>61607</v>
      </c>
      <c r="J21" s="40">
        <f t="shared" si="7"/>
        <v>63007</v>
      </c>
      <c r="K21" s="40">
        <f t="shared" si="7"/>
        <v>64408</v>
      </c>
      <c r="L21" s="40">
        <f t="shared" si="7"/>
        <v>65808</v>
      </c>
      <c r="M21" s="40">
        <f t="shared" si="7"/>
        <v>67208</v>
      </c>
      <c r="N21" s="40">
        <f t="shared" si="7"/>
        <v>68608</v>
      </c>
      <c r="O21" s="40">
        <f t="shared" si="7"/>
        <v>70008</v>
      </c>
      <c r="P21" s="29"/>
      <c r="Q21" s="29"/>
      <c r="R21" s="29"/>
      <c r="S21" s="29"/>
      <c r="T21" s="29"/>
      <c r="U21" s="29"/>
      <c r="V21" s="29"/>
      <c r="W21" s="29"/>
      <c r="X21" s="29"/>
      <c r="Y21" s="29"/>
      <c r="Z21" s="29"/>
      <c r="AA21" s="29"/>
      <c r="AB21" s="29"/>
    </row>
    <row r="22" spans="2:28" ht="14.25" customHeight="1" x14ac:dyDescent="0.25">
      <c r="B22" s="35" t="s">
        <v>93</v>
      </c>
      <c r="C22" s="39">
        <v>0.32</v>
      </c>
      <c r="D22" s="192">
        <f>ROUND(($C22*$D$68),0)</f>
        <v>24270</v>
      </c>
      <c r="E22" s="192">
        <f>ROUND(($C22*$E$68),0)</f>
        <v>31738</v>
      </c>
      <c r="F22" s="192">
        <f>ROUND(($C22*$F$68),0)</f>
        <v>39205</v>
      </c>
      <c r="G22" s="192">
        <f>ROUND(($C22*$G$68),0)</f>
        <v>46673</v>
      </c>
      <c r="H22" s="192">
        <f>ROUND(($C22*$H$68),0)</f>
        <v>54140</v>
      </c>
      <c r="I22" s="192">
        <f>ROUND(($C22*$I$68),0)</f>
        <v>61608</v>
      </c>
      <c r="J22" s="192">
        <f>ROUND(($C22*$J$68),0)</f>
        <v>63008</v>
      </c>
      <c r="K22" s="192">
        <f>ROUND(($C22*$K$68),0)</f>
        <v>64409</v>
      </c>
      <c r="L22" s="192">
        <f>ROUND(($C22*$L$68),0)</f>
        <v>65809</v>
      </c>
      <c r="M22" s="192">
        <f>ROUND(($C22*$M$68),0)</f>
        <v>67209</v>
      </c>
      <c r="N22" s="192">
        <f>ROUND(($C22*$N$68),0)</f>
        <v>68609</v>
      </c>
      <c r="O22" s="192">
        <f>ROUND(($C22*$O$68),0)</f>
        <v>70009</v>
      </c>
      <c r="P22" s="29"/>
      <c r="Q22" s="29"/>
      <c r="R22" s="29"/>
      <c r="S22" s="29"/>
      <c r="T22" s="29"/>
      <c r="U22" s="29"/>
      <c r="V22" s="29"/>
      <c r="W22" s="29"/>
      <c r="X22" s="29"/>
      <c r="Y22" s="29"/>
      <c r="Z22" s="29"/>
      <c r="AA22" s="29"/>
      <c r="AB22" s="29"/>
    </row>
    <row r="23" spans="2:28" ht="14.25" customHeight="1" x14ac:dyDescent="0.25">
      <c r="B23" s="37" t="s">
        <v>94</v>
      </c>
      <c r="C23" s="38">
        <v>0.35</v>
      </c>
      <c r="D23" s="194">
        <f t="shared" ref="D23:O23" si="8">D24-1</f>
        <v>26544</v>
      </c>
      <c r="E23" s="194">
        <f t="shared" si="8"/>
        <v>34712</v>
      </c>
      <c r="F23" s="194">
        <f t="shared" si="8"/>
        <v>42880</v>
      </c>
      <c r="G23" s="194">
        <f t="shared" si="8"/>
        <v>51048</v>
      </c>
      <c r="H23" s="194">
        <f t="shared" si="8"/>
        <v>59215</v>
      </c>
      <c r="I23" s="194">
        <f t="shared" si="8"/>
        <v>67383</v>
      </c>
      <c r="J23" s="194">
        <f t="shared" si="8"/>
        <v>68914</v>
      </c>
      <c r="K23" s="194">
        <f t="shared" si="8"/>
        <v>70446</v>
      </c>
      <c r="L23" s="194">
        <f t="shared" si="8"/>
        <v>71977</v>
      </c>
      <c r="M23" s="194">
        <f t="shared" si="8"/>
        <v>73509</v>
      </c>
      <c r="N23" s="194">
        <f t="shared" si="8"/>
        <v>75040</v>
      </c>
      <c r="O23" s="194">
        <f t="shared" si="8"/>
        <v>76572</v>
      </c>
      <c r="P23" s="29"/>
      <c r="Q23" s="29"/>
      <c r="R23" s="29"/>
      <c r="S23" s="29"/>
      <c r="T23" s="29"/>
      <c r="U23" s="29"/>
      <c r="V23" s="29"/>
      <c r="W23" s="29"/>
      <c r="X23" s="29"/>
      <c r="Y23" s="29"/>
      <c r="Z23" s="29"/>
      <c r="AA23" s="29"/>
      <c r="AB23" s="29"/>
    </row>
    <row r="24" spans="2:28" ht="14.25" customHeight="1" x14ac:dyDescent="0.25">
      <c r="B24" s="35" t="s">
        <v>93</v>
      </c>
      <c r="C24" s="39">
        <v>0.35</v>
      </c>
      <c r="D24" s="195">
        <f>ROUND(($C24*$D$68),0)</f>
        <v>26545</v>
      </c>
      <c r="E24" s="195">
        <f>ROUND(($C24*$E$68),0)</f>
        <v>34713</v>
      </c>
      <c r="F24" s="195">
        <f>ROUND(($C24*$F$68),0)</f>
        <v>42881</v>
      </c>
      <c r="G24" s="195">
        <f>ROUND(($C24*$G$68),0)</f>
        <v>51049</v>
      </c>
      <c r="H24" s="195">
        <f>ROUND(($C24*$H$68),0)</f>
        <v>59216</v>
      </c>
      <c r="I24" s="195">
        <f>ROUND(($C24*$I$68),0)</f>
        <v>67384</v>
      </c>
      <c r="J24" s="195">
        <f>ROUND(($C24*$J$68),0)</f>
        <v>68915</v>
      </c>
      <c r="K24" s="195">
        <f>ROUND(($C24*$K$68),0)</f>
        <v>70447</v>
      </c>
      <c r="L24" s="195">
        <f>ROUND(($C24*$L$68),0)</f>
        <v>71978</v>
      </c>
      <c r="M24" s="195">
        <f>ROUND(($C24*$M$68),0)</f>
        <v>73510</v>
      </c>
      <c r="N24" s="195">
        <f>ROUND(($C24*$N$68),0)</f>
        <v>75041</v>
      </c>
      <c r="O24" s="195">
        <f>ROUND(($C24*$O$68),0)</f>
        <v>76573</v>
      </c>
      <c r="P24" s="29"/>
      <c r="Q24" s="29"/>
      <c r="R24" s="29"/>
      <c r="S24" s="29"/>
      <c r="T24" s="29"/>
      <c r="U24" s="29"/>
      <c r="V24" s="29"/>
      <c r="W24" s="29"/>
      <c r="X24" s="29"/>
      <c r="Y24" s="29"/>
      <c r="Z24" s="29"/>
      <c r="AA24" s="29"/>
      <c r="AB24" s="29"/>
    </row>
    <row r="25" spans="2:28" ht="14.25" customHeight="1" x14ac:dyDescent="0.25">
      <c r="B25" s="37" t="s">
        <v>94</v>
      </c>
      <c r="C25" s="38">
        <v>0.38</v>
      </c>
      <c r="D25" s="40">
        <f t="shared" ref="D25:O25" si="9">D26-1</f>
        <v>28819</v>
      </c>
      <c r="E25" s="40">
        <f t="shared" si="9"/>
        <v>37687</v>
      </c>
      <c r="F25" s="40">
        <f t="shared" si="9"/>
        <v>46555</v>
      </c>
      <c r="G25" s="40">
        <f t="shared" si="9"/>
        <v>55423</v>
      </c>
      <c r="H25" s="40">
        <f t="shared" si="9"/>
        <v>64291</v>
      </c>
      <c r="I25" s="40">
        <f t="shared" si="9"/>
        <v>73159</v>
      </c>
      <c r="J25" s="40">
        <f t="shared" si="9"/>
        <v>74821</v>
      </c>
      <c r="K25" s="40">
        <f t="shared" si="9"/>
        <v>76484</v>
      </c>
      <c r="L25" s="40">
        <f t="shared" si="9"/>
        <v>78147</v>
      </c>
      <c r="M25" s="40">
        <f t="shared" si="9"/>
        <v>79810</v>
      </c>
      <c r="N25" s="40">
        <f t="shared" si="9"/>
        <v>81472</v>
      </c>
      <c r="O25" s="40">
        <f t="shared" si="9"/>
        <v>83135</v>
      </c>
      <c r="P25" s="29"/>
      <c r="Q25" s="29"/>
      <c r="R25" s="29"/>
      <c r="S25" s="29"/>
      <c r="T25" s="29"/>
      <c r="U25" s="29"/>
      <c r="V25" s="29"/>
      <c r="W25" s="29"/>
      <c r="X25" s="29"/>
      <c r="Y25" s="29"/>
      <c r="Z25" s="29"/>
      <c r="AA25" s="29"/>
      <c r="AB25" s="29"/>
    </row>
    <row r="26" spans="2:28" ht="14.25" customHeight="1" x14ac:dyDescent="0.25">
      <c r="B26" s="35" t="s">
        <v>93</v>
      </c>
      <c r="C26" s="39">
        <v>0.38</v>
      </c>
      <c r="D26" s="192">
        <f>ROUND(($C26*$D$68),0)</f>
        <v>28820</v>
      </c>
      <c r="E26" s="192">
        <f>ROUND(($C26*$E$68),0)</f>
        <v>37688</v>
      </c>
      <c r="F26" s="192">
        <f>ROUND(($C26*$F$68),0)</f>
        <v>46556</v>
      </c>
      <c r="G26" s="192">
        <f>ROUND(($C26*$G$68),0)</f>
        <v>55424</v>
      </c>
      <c r="H26" s="192">
        <f>ROUND(($C26*$H$68),0)</f>
        <v>64292</v>
      </c>
      <c r="I26" s="192">
        <f>ROUND(($C26*$I$68),0)</f>
        <v>73160</v>
      </c>
      <c r="J26" s="192">
        <f>ROUND(($C26*$J$68),0)</f>
        <v>74822</v>
      </c>
      <c r="K26" s="192">
        <f>ROUND(($C26*$K$68),0)</f>
        <v>76485</v>
      </c>
      <c r="L26" s="192">
        <f>ROUND(($C26*$L$68),0)</f>
        <v>78148</v>
      </c>
      <c r="M26" s="192">
        <f>ROUND(($C26*$M$68),0)</f>
        <v>79811</v>
      </c>
      <c r="N26" s="192">
        <f>ROUND(($C26*$N$68),0)</f>
        <v>81473</v>
      </c>
      <c r="O26" s="192">
        <f>ROUND(($C26*$O$68),0)</f>
        <v>83136</v>
      </c>
      <c r="P26" s="29"/>
      <c r="Q26" s="29"/>
      <c r="R26" s="29"/>
      <c r="S26" s="29"/>
      <c r="T26" s="29"/>
      <c r="U26" s="29"/>
      <c r="V26" s="29"/>
      <c r="W26" s="29"/>
      <c r="X26" s="29"/>
      <c r="Y26" s="29"/>
      <c r="Z26" s="29"/>
      <c r="AA26" s="29"/>
      <c r="AB26" s="29"/>
    </row>
    <row r="27" spans="2:28" ht="14.25" customHeight="1" x14ac:dyDescent="0.25">
      <c r="B27" s="37" t="s">
        <v>94</v>
      </c>
      <c r="C27" s="38">
        <v>0.41</v>
      </c>
      <c r="D27" s="193">
        <f t="shared" ref="D27:O27" si="10">D28-1</f>
        <v>31095</v>
      </c>
      <c r="E27" s="193">
        <f t="shared" si="10"/>
        <v>40663</v>
      </c>
      <c r="F27" s="193">
        <f t="shared" si="10"/>
        <v>50231</v>
      </c>
      <c r="G27" s="193">
        <f t="shared" si="10"/>
        <v>59799</v>
      </c>
      <c r="H27" s="193">
        <f t="shared" si="10"/>
        <v>69366</v>
      </c>
      <c r="I27" s="193">
        <f t="shared" si="10"/>
        <v>78934</v>
      </c>
      <c r="J27" s="193">
        <f t="shared" si="10"/>
        <v>80728</v>
      </c>
      <c r="K27" s="193">
        <f t="shared" si="10"/>
        <v>82523</v>
      </c>
      <c r="L27" s="193">
        <f t="shared" si="10"/>
        <v>84316</v>
      </c>
      <c r="M27" s="193">
        <f t="shared" si="10"/>
        <v>86110</v>
      </c>
      <c r="N27" s="193">
        <f t="shared" si="10"/>
        <v>87904</v>
      </c>
      <c r="O27" s="193">
        <f t="shared" si="10"/>
        <v>89698</v>
      </c>
      <c r="P27" s="29"/>
      <c r="Q27" s="29"/>
      <c r="R27" s="29"/>
      <c r="S27" s="29"/>
      <c r="T27" s="29"/>
      <c r="U27" s="29"/>
      <c r="V27" s="29"/>
      <c r="W27" s="29"/>
      <c r="X27" s="29"/>
      <c r="Y27" s="29"/>
      <c r="Z27" s="29"/>
      <c r="AA27" s="29"/>
      <c r="AB27" s="29"/>
    </row>
    <row r="28" spans="2:28" ht="14.25" customHeight="1" x14ac:dyDescent="0.25">
      <c r="B28" s="35" t="s">
        <v>93</v>
      </c>
      <c r="C28" s="39">
        <v>0.41</v>
      </c>
      <c r="D28" s="40">
        <f>ROUND(($C28*$D$68),0)</f>
        <v>31096</v>
      </c>
      <c r="E28" s="40">
        <f>ROUND(($C28*$E$68),0)</f>
        <v>40664</v>
      </c>
      <c r="F28" s="40">
        <f>ROUND(($C28*$F$68),0)</f>
        <v>50232</v>
      </c>
      <c r="G28" s="40">
        <f>ROUND(($C28*$G$68),0)</f>
        <v>59800</v>
      </c>
      <c r="H28" s="40">
        <f>ROUND(($C28*$H$68),0)</f>
        <v>69367</v>
      </c>
      <c r="I28" s="40">
        <f>ROUND(($C28*$I$68),0)</f>
        <v>78935</v>
      </c>
      <c r="J28" s="40">
        <f>ROUND(($C28*$J$68),0)</f>
        <v>80729</v>
      </c>
      <c r="K28" s="40">
        <f>ROUND(($C28*$K$68),0)</f>
        <v>82524</v>
      </c>
      <c r="L28" s="40">
        <f>ROUND(($C28*$L$68),0)</f>
        <v>84317</v>
      </c>
      <c r="M28" s="40">
        <f>ROUND(($C28*$M$68),0)</f>
        <v>86111</v>
      </c>
      <c r="N28" s="40">
        <f>ROUND(($C28*$N$68),0)</f>
        <v>87905</v>
      </c>
      <c r="O28" s="40">
        <f>ROUND(($C28*$O$68),0)</f>
        <v>89699</v>
      </c>
      <c r="P28" s="29"/>
      <c r="Q28" s="29"/>
      <c r="R28" s="29"/>
      <c r="S28" s="29"/>
      <c r="T28" s="29"/>
      <c r="U28" s="29"/>
      <c r="V28" s="29"/>
      <c r="W28" s="29"/>
      <c r="X28" s="29"/>
      <c r="Y28" s="29"/>
      <c r="Z28" s="29"/>
      <c r="AA28" s="29"/>
      <c r="AB28" s="29"/>
    </row>
    <row r="29" spans="2:28" ht="14.25" customHeight="1" x14ac:dyDescent="0.25">
      <c r="B29" s="37" t="s">
        <v>94</v>
      </c>
      <c r="C29" s="38">
        <v>0.44</v>
      </c>
      <c r="D29" s="41">
        <f t="shared" ref="D29:O29" si="11">D30-1</f>
        <v>33370</v>
      </c>
      <c r="E29" s="41">
        <f t="shared" si="11"/>
        <v>43638</v>
      </c>
      <c r="F29" s="41">
        <f t="shared" si="11"/>
        <v>53906</v>
      </c>
      <c r="G29" s="41">
        <f t="shared" si="11"/>
        <v>64174</v>
      </c>
      <c r="H29" s="41">
        <f t="shared" si="11"/>
        <v>74442</v>
      </c>
      <c r="I29" s="41">
        <f t="shared" si="11"/>
        <v>84710</v>
      </c>
      <c r="J29" s="41">
        <f t="shared" si="11"/>
        <v>86635</v>
      </c>
      <c r="K29" s="41">
        <f t="shared" si="11"/>
        <v>88561</v>
      </c>
      <c r="L29" s="41">
        <f t="shared" si="11"/>
        <v>90486</v>
      </c>
      <c r="M29" s="41">
        <f t="shared" si="11"/>
        <v>92411</v>
      </c>
      <c r="N29" s="41">
        <f t="shared" si="11"/>
        <v>94336</v>
      </c>
      <c r="O29" s="41">
        <f t="shared" si="11"/>
        <v>96262</v>
      </c>
      <c r="P29" s="29"/>
      <c r="Q29" s="29"/>
      <c r="R29" s="29"/>
      <c r="S29" s="29"/>
      <c r="T29" s="29"/>
      <c r="U29" s="29"/>
      <c r="V29" s="29"/>
      <c r="W29" s="29"/>
      <c r="X29" s="29"/>
      <c r="Y29" s="29"/>
      <c r="Z29" s="29"/>
      <c r="AA29" s="29"/>
      <c r="AB29" s="29"/>
    </row>
    <row r="30" spans="2:28" ht="14.25" customHeight="1" x14ac:dyDescent="0.25">
      <c r="B30" s="35" t="s">
        <v>93</v>
      </c>
      <c r="C30" s="39">
        <v>0.44</v>
      </c>
      <c r="D30" s="194">
        <f>ROUND(($C30*$D$68),0)</f>
        <v>33371</v>
      </c>
      <c r="E30" s="194">
        <f>ROUND(($C30*$E$68),0)</f>
        <v>43639</v>
      </c>
      <c r="F30" s="194">
        <f>ROUND(($C30*$F$68),0)</f>
        <v>53907</v>
      </c>
      <c r="G30" s="194">
        <f>ROUND(($C30*$G$68),0)</f>
        <v>64175</v>
      </c>
      <c r="H30" s="194">
        <f>ROUND(($C30*$H$68),0)</f>
        <v>74443</v>
      </c>
      <c r="I30" s="194">
        <f>ROUND(($C30*$I$68),0)</f>
        <v>84711</v>
      </c>
      <c r="J30" s="194">
        <f>ROUND(($C30*$J$68),0)</f>
        <v>86636</v>
      </c>
      <c r="K30" s="194">
        <f>ROUND(($C30*$K$68),0)</f>
        <v>88562</v>
      </c>
      <c r="L30" s="194">
        <f>ROUND(($C30*$L$68),0)</f>
        <v>90487</v>
      </c>
      <c r="M30" s="194">
        <f>ROUND(($C30*$M$68),0)</f>
        <v>92412</v>
      </c>
      <c r="N30" s="194">
        <f>ROUND(($C30*$N$68),0)</f>
        <v>94337</v>
      </c>
      <c r="O30" s="194">
        <f>ROUND(($C30*$O$68),0)</f>
        <v>96263</v>
      </c>
      <c r="P30" s="29"/>
      <c r="Q30" s="29"/>
      <c r="R30" s="29"/>
      <c r="S30" s="29"/>
      <c r="T30" s="29"/>
      <c r="U30" s="29"/>
      <c r="V30" s="29"/>
      <c r="W30" s="29"/>
      <c r="X30" s="29"/>
      <c r="Y30" s="29"/>
      <c r="Z30" s="29"/>
      <c r="AA30" s="29"/>
      <c r="AB30" s="29"/>
    </row>
    <row r="31" spans="2:28" ht="14.25" customHeight="1" x14ac:dyDescent="0.25">
      <c r="B31" s="37" t="s">
        <v>94</v>
      </c>
      <c r="C31" s="38">
        <v>0.47</v>
      </c>
      <c r="D31" s="194">
        <f t="shared" ref="D31:O31" si="12">D32-1</f>
        <v>35645</v>
      </c>
      <c r="E31" s="194">
        <f t="shared" si="12"/>
        <v>46614</v>
      </c>
      <c r="F31" s="194">
        <f t="shared" si="12"/>
        <v>57582</v>
      </c>
      <c r="G31" s="194">
        <f t="shared" si="12"/>
        <v>68550</v>
      </c>
      <c r="H31" s="194">
        <f t="shared" si="12"/>
        <v>79518</v>
      </c>
      <c r="I31" s="194">
        <f t="shared" si="12"/>
        <v>90486</v>
      </c>
      <c r="J31" s="194">
        <f t="shared" si="12"/>
        <v>92542</v>
      </c>
      <c r="K31" s="194">
        <f t="shared" si="12"/>
        <v>94599</v>
      </c>
      <c r="L31" s="194">
        <f t="shared" si="12"/>
        <v>96655</v>
      </c>
      <c r="M31" s="194">
        <f t="shared" si="12"/>
        <v>98712</v>
      </c>
      <c r="N31" s="194">
        <f t="shared" si="12"/>
        <v>100768</v>
      </c>
      <c r="O31" s="194">
        <f t="shared" si="12"/>
        <v>102825</v>
      </c>
      <c r="P31" s="29"/>
      <c r="Q31" s="29"/>
      <c r="R31" s="29"/>
      <c r="S31" s="29"/>
      <c r="T31" s="29"/>
      <c r="U31" s="29"/>
      <c r="V31" s="29"/>
      <c r="W31" s="29"/>
      <c r="X31" s="29"/>
      <c r="Y31" s="29"/>
      <c r="Z31" s="29"/>
      <c r="AA31" s="29"/>
      <c r="AB31" s="29"/>
    </row>
    <row r="32" spans="2:28" ht="14.25" customHeight="1" x14ac:dyDescent="0.25">
      <c r="B32" s="35" t="s">
        <v>93</v>
      </c>
      <c r="C32" s="39">
        <v>0.47</v>
      </c>
      <c r="D32" s="195">
        <f>ROUND(($C32*$D$68),0)</f>
        <v>35646</v>
      </c>
      <c r="E32" s="195">
        <f>ROUND(($C32*$E$68),0)</f>
        <v>46615</v>
      </c>
      <c r="F32" s="195">
        <f>ROUND(($C32*$F$68),0)</f>
        <v>57583</v>
      </c>
      <c r="G32" s="195">
        <f>ROUND(($C32*$G$68),0)</f>
        <v>68551</v>
      </c>
      <c r="H32" s="195">
        <f>ROUND(($C32*$H$68),0)</f>
        <v>79519</v>
      </c>
      <c r="I32" s="195">
        <f>ROUND(($C32*$I$68),0)</f>
        <v>90487</v>
      </c>
      <c r="J32" s="195">
        <f>ROUND(($C32*$J$68),0)</f>
        <v>92543</v>
      </c>
      <c r="K32" s="195">
        <f>ROUND(($C32*$K$68),0)</f>
        <v>94600</v>
      </c>
      <c r="L32" s="195">
        <f>ROUND(($C32*$L$68),0)</f>
        <v>96656</v>
      </c>
      <c r="M32" s="195">
        <f>ROUND(($C32*$M$68),0)</f>
        <v>98713</v>
      </c>
      <c r="N32" s="195">
        <f>ROUND(($C32*$N$68),0)</f>
        <v>100769</v>
      </c>
      <c r="O32" s="195">
        <f>ROUND(($C32*$O$68),0)</f>
        <v>102826</v>
      </c>
      <c r="P32" s="29"/>
      <c r="Q32" s="29"/>
      <c r="R32" s="29"/>
      <c r="S32" s="29"/>
      <c r="T32" s="29"/>
      <c r="U32" s="29"/>
      <c r="V32" s="29"/>
      <c r="W32" s="29"/>
      <c r="X32" s="29"/>
      <c r="Y32" s="29"/>
      <c r="Z32" s="29"/>
      <c r="AA32" s="29"/>
      <c r="AB32" s="29"/>
    </row>
    <row r="33" spans="2:28" ht="14.25" customHeight="1" x14ac:dyDescent="0.25">
      <c r="B33" s="37" t="s">
        <v>94</v>
      </c>
      <c r="C33" s="38">
        <v>0.5</v>
      </c>
      <c r="D33" s="40">
        <f t="shared" ref="D33:O33" si="13">D34-1</f>
        <v>37921</v>
      </c>
      <c r="E33" s="40">
        <f t="shared" si="13"/>
        <v>49589</v>
      </c>
      <c r="F33" s="40">
        <f t="shared" si="13"/>
        <v>61257</v>
      </c>
      <c r="G33" s="40">
        <f t="shared" si="13"/>
        <v>72926</v>
      </c>
      <c r="H33" s="40">
        <f t="shared" si="13"/>
        <v>84594</v>
      </c>
      <c r="I33" s="40">
        <f t="shared" si="13"/>
        <v>96262</v>
      </c>
      <c r="J33" s="40">
        <f t="shared" si="13"/>
        <v>98450</v>
      </c>
      <c r="K33" s="40">
        <f t="shared" si="13"/>
        <v>100638</v>
      </c>
      <c r="L33" s="40">
        <f t="shared" si="13"/>
        <v>102825</v>
      </c>
      <c r="M33" s="40">
        <f t="shared" si="13"/>
        <v>105013</v>
      </c>
      <c r="N33" s="40">
        <f t="shared" si="13"/>
        <v>107201</v>
      </c>
      <c r="O33" s="40">
        <f t="shared" si="13"/>
        <v>109389</v>
      </c>
      <c r="P33" s="29"/>
      <c r="Q33" s="29"/>
      <c r="R33" s="29"/>
      <c r="S33" s="29"/>
      <c r="T33" s="29"/>
      <c r="U33" s="29"/>
      <c r="V33" s="29"/>
      <c r="W33" s="29"/>
      <c r="X33" s="29"/>
      <c r="Y33" s="29"/>
      <c r="Z33" s="29"/>
      <c r="AA33" s="29"/>
      <c r="AB33" s="29"/>
    </row>
    <row r="34" spans="2:28" ht="14.25" customHeight="1" x14ac:dyDescent="0.25">
      <c r="B34" s="35" t="s">
        <v>93</v>
      </c>
      <c r="C34" s="39">
        <v>0.5</v>
      </c>
      <c r="D34" s="192">
        <f>ROUND(($C34*$D$68),0)</f>
        <v>37922</v>
      </c>
      <c r="E34" s="192">
        <f>ROUND(($C34*$E$68),0)</f>
        <v>49590</v>
      </c>
      <c r="F34" s="192">
        <f>ROUND(($C34*$F$68),0)</f>
        <v>61258</v>
      </c>
      <c r="G34" s="192">
        <f>ROUND(($C34*$G$68),0)</f>
        <v>72927</v>
      </c>
      <c r="H34" s="192">
        <f>ROUND(($C34*$H$68),0)</f>
        <v>84595</v>
      </c>
      <c r="I34" s="192">
        <f>ROUND(($C34*$I$68),0)</f>
        <v>96263</v>
      </c>
      <c r="J34" s="192">
        <f>ROUND(($C34*$J$68),0)</f>
        <v>98451</v>
      </c>
      <c r="K34" s="192">
        <f>ROUND(($C34*$K$68),0)</f>
        <v>100639</v>
      </c>
      <c r="L34" s="192">
        <f>ROUND(($C34*$L$68),0)</f>
        <v>102826</v>
      </c>
      <c r="M34" s="192">
        <f>ROUND(($C34*$M$68),0)</f>
        <v>105014</v>
      </c>
      <c r="N34" s="192">
        <f>ROUND(($C34*$N$68),0)</f>
        <v>107202</v>
      </c>
      <c r="O34" s="192">
        <f>ROUND(($C34*$O$68),0)</f>
        <v>109390</v>
      </c>
      <c r="P34" s="29"/>
      <c r="Q34" s="29"/>
      <c r="R34" s="29"/>
      <c r="S34" s="29"/>
      <c r="T34" s="29"/>
      <c r="U34" s="29"/>
      <c r="V34" s="29"/>
      <c r="W34" s="29"/>
      <c r="X34" s="29"/>
      <c r="Y34" s="29"/>
      <c r="Z34" s="29"/>
      <c r="AA34" s="29"/>
      <c r="AB34" s="29"/>
    </row>
    <row r="35" spans="2:28" ht="14.25" customHeight="1" x14ac:dyDescent="0.25">
      <c r="B35" s="37" t="s">
        <v>94</v>
      </c>
      <c r="C35" s="38">
        <v>0.53</v>
      </c>
      <c r="D35" s="194">
        <f t="shared" ref="D35:O35" si="14">D36-1</f>
        <v>40196</v>
      </c>
      <c r="E35" s="194">
        <f t="shared" si="14"/>
        <v>52564</v>
      </c>
      <c r="F35" s="194">
        <f t="shared" si="14"/>
        <v>64932</v>
      </c>
      <c r="G35" s="194">
        <f t="shared" si="14"/>
        <v>77301</v>
      </c>
      <c r="H35" s="194">
        <f t="shared" si="14"/>
        <v>89669</v>
      </c>
      <c r="I35" s="194">
        <f t="shared" si="14"/>
        <v>102037</v>
      </c>
      <c r="J35" s="194">
        <f t="shared" si="14"/>
        <v>104357</v>
      </c>
      <c r="K35" s="194">
        <f t="shared" si="14"/>
        <v>106676</v>
      </c>
      <c r="L35" s="194">
        <f t="shared" si="14"/>
        <v>108995</v>
      </c>
      <c r="M35" s="194">
        <f t="shared" si="14"/>
        <v>111314</v>
      </c>
      <c r="N35" s="194">
        <f t="shared" si="14"/>
        <v>113633</v>
      </c>
      <c r="O35" s="194">
        <f t="shared" si="14"/>
        <v>115952</v>
      </c>
      <c r="P35" s="29"/>
      <c r="Q35" s="29"/>
      <c r="R35" s="29"/>
      <c r="S35" s="29"/>
      <c r="T35" s="29"/>
      <c r="U35" s="29"/>
      <c r="V35" s="29"/>
      <c r="W35" s="29"/>
      <c r="X35" s="29"/>
      <c r="Y35" s="29"/>
      <c r="Z35" s="29"/>
      <c r="AA35" s="29"/>
      <c r="AB35" s="29"/>
    </row>
    <row r="36" spans="2:28" ht="14.25" customHeight="1" x14ac:dyDescent="0.25">
      <c r="B36" s="35" t="s">
        <v>93</v>
      </c>
      <c r="C36" s="39">
        <v>0.53</v>
      </c>
      <c r="D36" s="195">
        <f>ROUND(($C36*$D$68),0)</f>
        <v>40197</v>
      </c>
      <c r="E36" s="195">
        <f>ROUND(($C36*$E$68),0)</f>
        <v>52565</v>
      </c>
      <c r="F36" s="195">
        <f>ROUND(($C36*$F$68),0)</f>
        <v>64933</v>
      </c>
      <c r="G36" s="195">
        <f>ROUND(($C36*$G$68),0)</f>
        <v>77302</v>
      </c>
      <c r="H36" s="195">
        <f>ROUND(($C36*$H$68),0)</f>
        <v>89670</v>
      </c>
      <c r="I36" s="195">
        <f>ROUND(($C36*$I$68),0)</f>
        <v>102038</v>
      </c>
      <c r="J36" s="195">
        <f>ROUND(($C36*$J$68),0)</f>
        <v>104358</v>
      </c>
      <c r="K36" s="195">
        <f>ROUND(($C36*$K$68),0)</f>
        <v>106677</v>
      </c>
      <c r="L36" s="195">
        <f>ROUND(($C36*$L$68),0)</f>
        <v>108996</v>
      </c>
      <c r="M36" s="195">
        <f>ROUND(($C36*$M$68),0)</f>
        <v>111315</v>
      </c>
      <c r="N36" s="195">
        <f>ROUND(($C36*$N$68),0)</f>
        <v>113634</v>
      </c>
      <c r="O36" s="195">
        <f>ROUND(($C36*$O$68),0)</f>
        <v>115953</v>
      </c>
      <c r="P36" s="29"/>
      <c r="Q36" s="29"/>
      <c r="R36" s="29"/>
      <c r="S36" s="29"/>
      <c r="T36" s="29"/>
      <c r="U36" s="29"/>
      <c r="V36" s="29"/>
      <c r="W36" s="29"/>
      <c r="X36" s="29"/>
      <c r="Y36" s="29"/>
      <c r="Z36" s="29"/>
      <c r="AA36" s="29"/>
      <c r="AB36" s="29"/>
    </row>
    <row r="37" spans="2:28" ht="14.25" customHeight="1" x14ac:dyDescent="0.25">
      <c r="B37" s="37" t="s">
        <v>94</v>
      </c>
      <c r="C37" s="38">
        <v>0.56000000000000005</v>
      </c>
      <c r="D37" s="40">
        <f t="shared" ref="D37:O37" si="15">D38-1</f>
        <v>42471</v>
      </c>
      <c r="E37" s="40">
        <f t="shared" si="15"/>
        <v>55540</v>
      </c>
      <c r="F37" s="40">
        <f t="shared" si="15"/>
        <v>68608</v>
      </c>
      <c r="G37" s="40">
        <f t="shared" si="15"/>
        <v>81677</v>
      </c>
      <c r="H37" s="40">
        <f t="shared" si="15"/>
        <v>94745</v>
      </c>
      <c r="I37" s="40">
        <f t="shared" si="15"/>
        <v>107813</v>
      </c>
      <c r="J37" s="40">
        <f t="shared" si="15"/>
        <v>110264</v>
      </c>
      <c r="K37" s="40">
        <f t="shared" si="15"/>
        <v>112714</v>
      </c>
      <c r="L37" s="40">
        <f t="shared" si="15"/>
        <v>115164</v>
      </c>
      <c r="M37" s="40">
        <f t="shared" si="15"/>
        <v>117615</v>
      </c>
      <c r="N37" s="40">
        <f t="shared" si="15"/>
        <v>120065</v>
      </c>
      <c r="O37" s="40">
        <f t="shared" si="15"/>
        <v>122515</v>
      </c>
      <c r="P37" s="29"/>
      <c r="Q37" s="29"/>
      <c r="R37" s="29"/>
      <c r="S37" s="29"/>
      <c r="T37" s="29"/>
      <c r="U37" s="29"/>
      <c r="V37" s="29"/>
      <c r="W37" s="29"/>
      <c r="X37" s="29"/>
      <c r="Y37" s="29"/>
      <c r="Z37" s="29"/>
      <c r="AA37" s="29"/>
      <c r="AB37" s="29"/>
    </row>
    <row r="38" spans="2:28" ht="14.25" customHeight="1" x14ac:dyDescent="0.25">
      <c r="B38" s="35" t="s">
        <v>93</v>
      </c>
      <c r="C38" s="39">
        <v>0.56000000000000005</v>
      </c>
      <c r="D38" s="192">
        <f>ROUND(($C38*$D$68),0)</f>
        <v>42472</v>
      </c>
      <c r="E38" s="192">
        <f>ROUND(($C38*$E$68),0)</f>
        <v>55541</v>
      </c>
      <c r="F38" s="192">
        <f>ROUND(($C38*$F$68),0)</f>
        <v>68609</v>
      </c>
      <c r="G38" s="192">
        <f>ROUND(($C38*$G$68),0)</f>
        <v>81678</v>
      </c>
      <c r="H38" s="192">
        <f>ROUND(($C38*$H$68),0)</f>
        <v>94746</v>
      </c>
      <c r="I38" s="192">
        <f>ROUND(($C38*$I$68),0)</f>
        <v>107814</v>
      </c>
      <c r="J38" s="192">
        <f>ROUND(($C38*$J$68),0)</f>
        <v>110265</v>
      </c>
      <c r="K38" s="192">
        <f>ROUND(($C38*$K$68),0)</f>
        <v>112715</v>
      </c>
      <c r="L38" s="192">
        <f>ROUND(($C38*$L$68),0)</f>
        <v>115165</v>
      </c>
      <c r="M38" s="192">
        <f>ROUND(($C38*$M$68),0)</f>
        <v>117616</v>
      </c>
      <c r="N38" s="192">
        <f>ROUND(($C38*$N$68),0)</f>
        <v>120066</v>
      </c>
      <c r="O38" s="192">
        <f>ROUND(($C38*$O$68),0)</f>
        <v>122516</v>
      </c>
      <c r="P38" s="29"/>
      <c r="Q38" s="29"/>
      <c r="R38" s="29"/>
      <c r="S38" s="29"/>
      <c r="T38" s="29"/>
      <c r="U38" s="29"/>
      <c r="V38" s="29"/>
      <c r="W38" s="29"/>
      <c r="X38" s="29"/>
      <c r="Y38" s="29"/>
      <c r="Z38" s="29"/>
      <c r="AA38" s="29"/>
      <c r="AB38" s="29"/>
    </row>
    <row r="39" spans="2:28" ht="14.25" customHeight="1" x14ac:dyDescent="0.25">
      <c r="B39" s="37" t="s">
        <v>94</v>
      </c>
      <c r="C39" s="38">
        <v>0.59</v>
      </c>
      <c r="D39" s="194">
        <f t="shared" ref="D39:O39" si="16">D40-1</f>
        <v>44746</v>
      </c>
      <c r="E39" s="194">
        <f t="shared" si="16"/>
        <v>58515</v>
      </c>
      <c r="F39" s="194">
        <f t="shared" si="16"/>
        <v>72283</v>
      </c>
      <c r="G39" s="194">
        <f t="shared" si="16"/>
        <v>86052</v>
      </c>
      <c r="H39" s="194">
        <f t="shared" si="16"/>
        <v>99821</v>
      </c>
      <c r="I39" s="194">
        <f t="shared" si="16"/>
        <v>113589</v>
      </c>
      <c r="J39" s="194">
        <f t="shared" si="16"/>
        <v>116171</v>
      </c>
      <c r="K39" s="194">
        <f t="shared" si="16"/>
        <v>118752</v>
      </c>
      <c r="L39" s="194">
        <f t="shared" si="16"/>
        <v>121334</v>
      </c>
      <c r="M39" s="194">
        <f t="shared" si="16"/>
        <v>123916</v>
      </c>
      <c r="N39" s="194">
        <f t="shared" si="16"/>
        <v>126497</v>
      </c>
      <c r="O39" s="194">
        <f t="shared" si="16"/>
        <v>129079</v>
      </c>
      <c r="P39" s="29"/>
      <c r="Q39" s="29"/>
      <c r="R39" s="29"/>
      <c r="S39" s="29"/>
      <c r="T39" s="29"/>
      <c r="U39" s="29"/>
      <c r="V39" s="29"/>
      <c r="W39" s="29"/>
      <c r="X39" s="29"/>
      <c r="Y39" s="29"/>
      <c r="Z39" s="29"/>
      <c r="AA39" s="29"/>
      <c r="AB39" s="29"/>
    </row>
    <row r="40" spans="2:28" ht="14.25" customHeight="1" x14ac:dyDescent="0.25">
      <c r="B40" s="35" t="s">
        <v>93</v>
      </c>
      <c r="C40" s="39">
        <v>0.59</v>
      </c>
      <c r="D40" s="195">
        <f>ROUND(($C40*$D$68),0)</f>
        <v>44747</v>
      </c>
      <c r="E40" s="195">
        <f>ROUND(($C40*$E$68),0)</f>
        <v>58516</v>
      </c>
      <c r="F40" s="195">
        <f>ROUND(($C40*$F$68),0)</f>
        <v>72284</v>
      </c>
      <c r="G40" s="195">
        <f>ROUND(($C40*$G$68),0)</f>
        <v>86053</v>
      </c>
      <c r="H40" s="195">
        <f>ROUND(($C40*$H$68),0)</f>
        <v>99822</v>
      </c>
      <c r="I40" s="195">
        <f>ROUND(($C40*$I$68),0)</f>
        <v>113590</v>
      </c>
      <c r="J40" s="195">
        <f>ROUND(($C40*$J$68),0)</f>
        <v>116172</v>
      </c>
      <c r="K40" s="195">
        <f>ROUND(($C40*$K$68),0)</f>
        <v>118753</v>
      </c>
      <c r="L40" s="195">
        <f>ROUND(($C40*$L$68),0)</f>
        <v>121335</v>
      </c>
      <c r="M40" s="195">
        <f>ROUND(($C40*$M$68),0)</f>
        <v>123917</v>
      </c>
      <c r="N40" s="195">
        <f>ROUND(($C40*$N$68),0)</f>
        <v>126498</v>
      </c>
      <c r="O40" s="195">
        <f>ROUND(($C40*$O$68),0)</f>
        <v>129080</v>
      </c>
      <c r="P40" s="29"/>
      <c r="Q40" s="29"/>
      <c r="R40" s="29"/>
      <c r="S40" s="29"/>
      <c r="T40" s="29"/>
      <c r="U40" s="29"/>
      <c r="V40" s="29"/>
      <c r="W40" s="29"/>
      <c r="X40" s="29"/>
      <c r="Y40" s="29"/>
      <c r="Z40" s="29"/>
      <c r="AA40" s="29"/>
      <c r="AB40" s="29"/>
    </row>
    <row r="41" spans="2:28" ht="14.25" customHeight="1" x14ac:dyDescent="0.25">
      <c r="B41" s="37" t="s">
        <v>94</v>
      </c>
      <c r="C41" s="38">
        <v>0.61</v>
      </c>
      <c r="D41" s="40">
        <f t="shared" ref="D41:O41" si="17">D42-1</f>
        <v>46263</v>
      </c>
      <c r="E41" s="40">
        <f t="shared" si="17"/>
        <v>60499</v>
      </c>
      <c r="F41" s="40">
        <f t="shared" si="17"/>
        <v>74734</v>
      </c>
      <c r="G41" s="40">
        <f t="shared" si="17"/>
        <v>88969</v>
      </c>
      <c r="H41" s="40">
        <f t="shared" si="17"/>
        <v>103204</v>
      </c>
      <c r="I41" s="40">
        <f t="shared" si="17"/>
        <v>117439</v>
      </c>
      <c r="J41" s="40">
        <f t="shared" si="17"/>
        <v>120109</v>
      </c>
      <c r="K41" s="40">
        <f t="shared" si="17"/>
        <v>122778</v>
      </c>
      <c r="L41" s="40">
        <f t="shared" si="17"/>
        <v>125447</v>
      </c>
      <c r="M41" s="40">
        <f t="shared" si="17"/>
        <v>128116</v>
      </c>
      <c r="N41" s="40">
        <f t="shared" si="17"/>
        <v>130785</v>
      </c>
      <c r="O41" s="40">
        <f t="shared" si="17"/>
        <v>133454</v>
      </c>
      <c r="P41" s="29"/>
      <c r="Q41" s="29"/>
      <c r="R41" s="29"/>
      <c r="S41" s="29"/>
      <c r="T41" s="29"/>
      <c r="U41" s="29"/>
      <c r="V41" s="29"/>
      <c r="W41" s="29"/>
      <c r="X41" s="29"/>
      <c r="Y41" s="29"/>
      <c r="Z41" s="29"/>
      <c r="AA41" s="29"/>
      <c r="AB41" s="29"/>
    </row>
    <row r="42" spans="2:28" ht="14.25" customHeight="1" x14ac:dyDescent="0.25">
      <c r="B42" s="35" t="s">
        <v>93</v>
      </c>
      <c r="C42" s="39">
        <v>0.61</v>
      </c>
      <c r="D42" s="192">
        <f>ROUND(($C42*$D$68),0)</f>
        <v>46264</v>
      </c>
      <c r="E42" s="192">
        <f>ROUND(($C42*$E$68),0)</f>
        <v>60500</v>
      </c>
      <c r="F42" s="192">
        <f>ROUND(($C42*$F$68),0)</f>
        <v>74735</v>
      </c>
      <c r="G42" s="192">
        <f>ROUND(($C42*$G$68),0)</f>
        <v>88970</v>
      </c>
      <c r="H42" s="192">
        <f>ROUND(($C42*$H$68),0)</f>
        <v>103205</v>
      </c>
      <c r="I42" s="192">
        <f>ROUND(($C42*$I$68),0)</f>
        <v>117440</v>
      </c>
      <c r="J42" s="192">
        <f>ROUND(($C42*$J$68),0)</f>
        <v>120110</v>
      </c>
      <c r="K42" s="192">
        <f>ROUND(($C42*$K$68),0)</f>
        <v>122779</v>
      </c>
      <c r="L42" s="192">
        <f>ROUND(($C42*$L$68),0)</f>
        <v>125448</v>
      </c>
      <c r="M42" s="192">
        <f>ROUND(($C42*$M$68),0)</f>
        <v>128117</v>
      </c>
      <c r="N42" s="192">
        <f>ROUND(($C42*$N$68),0)</f>
        <v>130786</v>
      </c>
      <c r="O42" s="192">
        <f>ROUND(($C42*$O$68),0)</f>
        <v>133455</v>
      </c>
      <c r="P42" s="29"/>
      <c r="Q42" s="29"/>
      <c r="R42" s="29"/>
      <c r="S42" s="29"/>
      <c r="T42" s="29"/>
      <c r="U42" s="29"/>
      <c r="V42" s="29"/>
      <c r="W42" s="29"/>
      <c r="X42" s="29"/>
      <c r="Y42" s="29"/>
      <c r="Z42" s="29"/>
      <c r="AA42" s="29"/>
      <c r="AB42" s="29"/>
    </row>
    <row r="43" spans="2:28" ht="14.25" customHeight="1" x14ac:dyDescent="0.25">
      <c r="B43" s="37" t="s">
        <v>94</v>
      </c>
      <c r="C43" s="38">
        <v>0.64</v>
      </c>
      <c r="D43" s="194">
        <f t="shared" ref="D43:O43" si="18">D44-1</f>
        <v>48539</v>
      </c>
      <c r="E43" s="194">
        <f t="shared" si="18"/>
        <v>63474</v>
      </c>
      <c r="F43" s="194">
        <f t="shared" si="18"/>
        <v>78409</v>
      </c>
      <c r="G43" s="194">
        <f t="shared" si="18"/>
        <v>93345</v>
      </c>
      <c r="H43" s="194">
        <f t="shared" si="18"/>
        <v>108280</v>
      </c>
      <c r="I43" s="194">
        <f t="shared" si="18"/>
        <v>123215</v>
      </c>
      <c r="J43" s="194">
        <f t="shared" si="18"/>
        <v>126016</v>
      </c>
      <c r="K43" s="194">
        <f t="shared" si="18"/>
        <v>128816</v>
      </c>
      <c r="L43" s="194">
        <f t="shared" si="18"/>
        <v>131616</v>
      </c>
      <c r="M43" s="194">
        <f t="shared" si="18"/>
        <v>134417</v>
      </c>
      <c r="N43" s="194">
        <f t="shared" si="18"/>
        <v>137217</v>
      </c>
      <c r="O43" s="194">
        <f t="shared" si="18"/>
        <v>140018</v>
      </c>
      <c r="P43" s="29"/>
      <c r="Q43" s="29"/>
      <c r="R43" s="29"/>
      <c r="S43" s="29"/>
      <c r="T43" s="29"/>
      <c r="U43" s="29"/>
      <c r="V43" s="29"/>
      <c r="W43" s="29"/>
      <c r="X43" s="29"/>
      <c r="Y43" s="29"/>
      <c r="Z43" s="29"/>
      <c r="AA43" s="29"/>
      <c r="AB43" s="29"/>
    </row>
    <row r="44" spans="2:28" ht="14.25" customHeight="1" x14ac:dyDescent="0.25">
      <c r="B44" s="35" t="s">
        <v>93</v>
      </c>
      <c r="C44" s="39">
        <v>0.64</v>
      </c>
      <c r="D44" s="195">
        <f>ROUND(($C44*$D$68),0)</f>
        <v>48540</v>
      </c>
      <c r="E44" s="195">
        <f>ROUND(($C44*$E$68),0)</f>
        <v>63475</v>
      </c>
      <c r="F44" s="195">
        <f>ROUND(($C44*$F$68),0)</f>
        <v>78410</v>
      </c>
      <c r="G44" s="195">
        <f>ROUND(($C44*$G$68),0)</f>
        <v>93346</v>
      </c>
      <c r="H44" s="195">
        <f>ROUND(($C44*$H$68),0)</f>
        <v>108281</v>
      </c>
      <c r="I44" s="195">
        <f>ROUND(($C44*$I$68),0)</f>
        <v>123216</v>
      </c>
      <c r="J44" s="195">
        <f>ROUND(($C44*$J$68),0)</f>
        <v>126017</v>
      </c>
      <c r="K44" s="195">
        <f>ROUND(($C44*$K$68),0)</f>
        <v>128817</v>
      </c>
      <c r="L44" s="195">
        <f>ROUND(($C44*$L$68),0)</f>
        <v>131617</v>
      </c>
      <c r="M44" s="195">
        <f>ROUND(($C44*$M$68),0)</f>
        <v>134418</v>
      </c>
      <c r="N44" s="195">
        <f>ROUND(($C44*$N$68),0)</f>
        <v>137218</v>
      </c>
      <c r="O44" s="195">
        <f>ROUND(($C44*$O$68),0)</f>
        <v>140019</v>
      </c>
      <c r="P44" s="29"/>
      <c r="Q44" s="29"/>
      <c r="R44" s="29"/>
      <c r="S44" s="29"/>
      <c r="T44" s="29"/>
      <c r="U44" s="29"/>
      <c r="V44" s="29"/>
      <c r="W44" s="29"/>
      <c r="X44" s="29"/>
      <c r="Y44" s="29"/>
      <c r="Z44" s="29"/>
      <c r="AA44" s="29"/>
      <c r="AB44" s="29"/>
    </row>
    <row r="45" spans="2:28" ht="14.25" customHeight="1" x14ac:dyDescent="0.25">
      <c r="B45" s="37" t="s">
        <v>94</v>
      </c>
      <c r="C45" s="38">
        <v>0.67</v>
      </c>
      <c r="D45" s="40">
        <f t="shared" ref="D45:O45" si="19">D46-1</f>
        <v>50814</v>
      </c>
      <c r="E45" s="40">
        <f t="shared" si="19"/>
        <v>66450</v>
      </c>
      <c r="F45" s="40">
        <f t="shared" si="19"/>
        <v>82085</v>
      </c>
      <c r="G45" s="40">
        <f t="shared" si="19"/>
        <v>97721</v>
      </c>
      <c r="H45" s="40">
        <f t="shared" si="19"/>
        <v>113356</v>
      </c>
      <c r="I45" s="40">
        <f t="shared" si="19"/>
        <v>128991</v>
      </c>
      <c r="J45" s="40">
        <f t="shared" si="19"/>
        <v>131923</v>
      </c>
      <c r="K45" s="40">
        <f t="shared" si="19"/>
        <v>134855</v>
      </c>
      <c r="L45" s="40">
        <f t="shared" si="19"/>
        <v>137786</v>
      </c>
      <c r="M45" s="40">
        <f t="shared" si="19"/>
        <v>140718</v>
      </c>
      <c r="N45" s="40">
        <f t="shared" si="19"/>
        <v>143649</v>
      </c>
      <c r="O45" s="40">
        <f t="shared" si="19"/>
        <v>146581</v>
      </c>
      <c r="P45" s="29"/>
      <c r="Q45" s="29"/>
      <c r="R45" s="29"/>
      <c r="S45" s="29"/>
      <c r="T45" s="29"/>
      <c r="U45" s="29"/>
      <c r="V45" s="29"/>
      <c r="W45" s="29"/>
      <c r="X45" s="29"/>
      <c r="Y45" s="29"/>
      <c r="Z45" s="29"/>
      <c r="AA45" s="29"/>
      <c r="AB45" s="29"/>
    </row>
    <row r="46" spans="2:28" ht="14.25" customHeight="1" x14ac:dyDescent="0.25">
      <c r="B46" s="35" t="s">
        <v>93</v>
      </c>
      <c r="C46" s="39">
        <v>0.67</v>
      </c>
      <c r="D46" s="192">
        <f>ROUND(($C46*$D$68),0)</f>
        <v>50815</v>
      </c>
      <c r="E46" s="192">
        <f>ROUND(($C46*$E$68),0)</f>
        <v>66451</v>
      </c>
      <c r="F46" s="192">
        <f>ROUND(($C46*$F$68),0)</f>
        <v>82086</v>
      </c>
      <c r="G46" s="192">
        <f>ROUND(($C46*$G$68),0)</f>
        <v>97722</v>
      </c>
      <c r="H46" s="192">
        <f>ROUND(($C46*$H$68),0)</f>
        <v>113357</v>
      </c>
      <c r="I46" s="192">
        <f>ROUND(($C46*$I$68),0)</f>
        <v>128992</v>
      </c>
      <c r="J46" s="192">
        <f>ROUND(($C46*$J$68),0)</f>
        <v>131924</v>
      </c>
      <c r="K46" s="192">
        <f>ROUND(($C46*$K$68),0)</f>
        <v>134856</v>
      </c>
      <c r="L46" s="192">
        <f>ROUND(($C46*$L$68),0)</f>
        <v>137787</v>
      </c>
      <c r="M46" s="192">
        <f>ROUND(($C46*$M$68),0)</f>
        <v>140719</v>
      </c>
      <c r="N46" s="192">
        <f>ROUND(($C46*$N$68),0)</f>
        <v>143650</v>
      </c>
      <c r="O46" s="192">
        <f>ROUND(($C46*$O$68),0)</f>
        <v>146582</v>
      </c>
      <c r="P46" s="29"/>
      <c r="Q46" s="29"/>
      <c r="R46" s="29"/>
      <c r="S46" s="29"/>
      <c r="T46" s="29"/>
      <c r="U46" s="29"/>
      <c r="V46" s="29"/>
      <c r="W46" s="29"/>
      <c r="X46" s="29"/>
      <c r="Y46" s="29"/>
      <c r="Z46" s="29"/>
      <c r="AA46" s="29"/>
      <c r="AB46" s="29"/>
    </row>
    <row r="47" spans="2:28" ht="14.25" customHeight="1" x14ac:dyDescent="0.25">
      <c r="B47" s="37" t="s">
        <v>94</v>
      </c>
      <c r="C47" s="38">
        <v>0.7</v>
      </c>
      <c r="D47" s="194">
        <f t="shared" ref="D47:O47" si="20">D48-1</f>
        <v>53089</v>
      </c>
      <c r="E47" s="194">
        <f t="shared" si="20"/>
        <v>69425</v>
      </c>
      <c r="F47" s="194">
        <f t="shared" si="20"/>
        <v>85760</v>
      </c>
      <c r="G47" s="194">
        <f t="shared" si="20"/>
        <v>102096</v>
      </c>
      <c r="H47" s="194">
        <f t="shared" si="20"/>
        <v>118431</v>
      </c>
      <c r="I47" s="194">
        <f t="shared" si="20"/>
        <v>134767</v>
      </c>
      <c r="J47" s="194">
        <f t="shared" si="20"/>
        <v>137830</v>
      </c>
      <c r="K47" s="194">
        <f t="shared" si="20"/>
        <v>140893</v>
      </c>
      <c r="L47" s="194">
        <f t="shared" si="20"/>
        <v>143955</v>
      </c>
      <c r="M47" s="194">
        <f t="shared" si="20"/>
        <v>147019</v>
      </c>
      <c r="N47" s="194">
        <f t="shared" si="20"/>
        <v>150081</v>
      </c>
      <c r="O47" s="194">
        <f t="shared" si="20"/>
        <v>153144</v>
      </c>
      <c r="P47" s="29"/>
      <c r="Q47" s="29"/>
      <c r="R47" s="29"/>
      <c r="S47" s="29"/>
      <c r="T47" s="29"/>
      <c r="U47" s="29"/>
      <c r="V47" s="29"/>
      <c r="W47" s="29"/>
      <c r="X47" s="29"/>
      <c r="Y47" s="29"/>
      <c r="Z47" s="29"/>
      <c r="AA47" s="29"/>
      <c r="AB47" s="29"/>
    </row>
    <row r="48" spans="2:28" ht="14.25" customHeight="1" x14ac:dyDescent="0.25">
      <c r="B48" s="35" t="s">
        <v>93</v>
      </c>
      <c r="C48" s="39">
        <v>0.7</v>
      </c>
      <c r="D48" s="195">
        <f>ROUND(($C48*$D$68),0)</f>
        <v>53090</v>
      </c>
      <c r="E48" s="195">
        <f>ROUND(($C48*$E$68),0)</f>
        <v>69426</v>
      </c>
      <c r="F48" s="195">
        <f>ROUND(($C48*$F$68),0)</f>
        <v>85761</v>
      </c>
      <c r="G48" s="195">
        <f>ROUND(($C48*$G$68),0)</f>
        <v>102097</v>
      </c>
      <c r="H48" s="195">
        <f>ROUND(($C48*$H$68),0)</f>
        <v>118432</v>
      </c>
      <c r="I48" s="195">
        <f>ROUND(($C48*$I$68),0)</f>
        <v>134768</v>
      </c>
      <c r="J48" s="195">
        <f>ROUND(($C48*$J$68),0)</f>
        <v>137831</v>
      </c>
      <c r="K48" s="195">
        <f>ROUND(($C48*$K$68),0)</f>
        <v>140894</v>
      </c>
      <c r="L48" s="195">
        <f>ROUND(($C48*$L$68),0)</f>
        <v>143956</v>
      </c>
      <c r="M48" s="195">
        <f>ROUND(($C48*$M$68),0)</f>
        <v>147020</v>
      </c>
      <c r="N48" s="195">
        <f>ROUND(($C48*$N$68),0)</f>
        <v>150082</v>
      </c>
      <c r="O48" s="195">
        <f>ROUND(($C48*$O$68),0)</f>
        <v>153145</v>
      </c>
      <c r="P48" s="29"/>
      <c r="Q48" s="29"/>
      <c r="R48" s="29"/>
      <c r="S48" s="29"/>
      <c r="T48" s="29"/>
      <c r="U48" s="29"/>
      <c r="V48" s="29"/>
      <c r="W48" s="29"/>
      <c r="X48" s="29"/>
      <c r="Y48" s="29"/>
      <c r="Z48" s="29"/>
      <c r="AA48" s="29"/>
      <c r="AB48" s="29"/>
    </row>
    <row r="49" spans="2:35" ht="14.25" customHeight="1" x14ac:dyDescent="0.25">
      <c r="B49" s="37" t="s">
        <v>94</v>
      </c>
      <c r="C49" s="38">
        <v>0.73</v>
      </c>
      <c r="D49" s="40">
        <f t="shared" ref="D49:O49" si="21">D50-1</f>
        <v>55364</v>
      </c>
      <c r="E49" s="40">
        <f t="shared" si="21"/>
        <v>72400</v>
      </c>
      <c r="F49" s="40">
        <f t="shared" si="21"/>
        <v>89436</v>
      </c>
      <c r="G49" s="40">
        <f t="shared" si="21"/>
        <v>106472</v>
      </c>
      <c r="H49" s="40">
        <f t="shared" si="21"/>
        <v>123507</v>
      </c>
      <c r="I49" s="40">
        <f t="shared" si="21"/>
        <v>140542</v>
      </c>
      <c r="J49" s="40">
        <f t="shared" si="21"/>
        <v>143737</v>
      </c>
      <c r="K49" s="40">
        <f t="shared" si="21"/>
        <v>146931</v>
      </c>
      <c r="L49" s="40">
        <f t="shared" si="21"/>
        <v>150125</v>
      </c>
      <c r="M49" s="40">
        <f t="shared" si="21"/>
        <v>153319</v>
      </c>
      <c r="N49" s="40">
        <f t="shared" si="21"/>
        <v>156513</v>
      </c>
      <c r="O49" s="40">
        <f t="shared" si="21"/>
        <v>159708</v>
      </c>
      <c r="P49" s="29"/>
      <c r="Q49" s="29"/>
      <c r="R49" s="29"/>
      <c r="S49" s="29"/>
      <c r="T49" s="29"/>
      <c r="U49" s="29"/>
      <c r="V49" s="29"/>
      <c r="W49" s="29"/>
      <c r="X49" s="29"/>
      <c r="Y49" s="29"/>
      <c r="Z49" s="29"/>
      <c r="AA49" s="29"/>
      <c r="AB49" s="29"/>
    </row>
    <row r="50" spans="2:35" ht="14.25" customHeight="1" x14ac:dyDescent="0.25">
      <c r="B50" s="35" t="s">
        <v>93</v>
      </c>
      <c r="C50" s="39">
        <v>0.73</v>
      </c>
      <c r="D50" s="192">
        <f>ROUND(($C50*$D$68),0)</f>
        <v>55365</v>
      </c>
      <c r="E50" s="192">
        <f>ROUND(($C50*$E$68),0)</f>
        <v>72401</v>
      </c>
      <c r="F50" s="192">
        <f>ROUND(($C50*$F$68),0)</f>
        <v>89437</v>
      </c>
      <c r="G50" s="192">
        <f>ROUND(($C50*$G$68),0)</f>
        <v>106473</v>
      </c>
      <c r="H50" s="192">
        <f>ROUND(($C50*$H$68),0)</f>
        <v>123508</v>
      </c>
      <c r="I50" s="192">
        <f>ROUND(($C50*$I$68),0)</f>
        <v>140543</v>
      </c>
      <c r="J50" s="192">
        <f>ROUND(($C50*$J$68),0)</f>
        <v>143738</v>
      </c>
      <c r="K50" s="192">
        <f>ROUND(($C50*$K$68),0)</f>
        <v>146932</v>
      </c>
      <c r="L50" s="192">
        <f>ROUND(($C50*$L$68),0)</f>
        <v>150126</v>
      </c>
      <c r="M50" s="192">
        <f>ROUND(($C50*$M$68),0)</f>
        <v>153320</v>
      </c>
      <c r="N50" s="192">
        <f>ROUND(($C50*$N$68),0)</f>
        <v>156514</v>
      </c>
      <c r="O50" s="192">
        <f>ROUND(($C50*$O$68),0)</f>
        <v>159709</v>
      </c>
      <c r="P50" s="29"/>
      <c r="Q50" s="29"/>
      <c r="R50" s="29"/>
      <c r="S50" s="29"/>
      <c r="T50" s="29"/>
      <c r="U50" s="29"/>
      <c r="V50" s="29"/>
      <c r="W50" s="29"/>
      <c r="X50" s="29"/>
      <c r="Y50" s="29"/>
      <c r="Z50" s="29"/>
      <c r="AA50" s="29"/>
      <c r="AB50" s="29"/>
    </row>
    <row r="51" spans="2:35" ht="14.25" customHeight="1" x14ac:dyDescent="0.25">
      <c r="B51" s="37" t="s">
        <v>94</v>
      </c>
      <c r="C51" s="38">
        <v>0.75</v>
      </c>
      <c r="D51" s="194">
        <f t="shared" ref="D51:O51" si="22">D52-1</f>
        <v>56881</v>
      </c>
      <c r="E51" s="194">
        <f t="shared" si="22"/>
        <v>74384</v>
      </c>
      <c r="F51" s="194">
        <f t="shared" si="22"/>
        <v>91886</v>
      </c>
      <c r="G51" s="194">
        <f t="shared" si="22"/>
        <v>109389</v>
      </c>
      <c r="H51" s="194">
        <f t="shared" si="22"/>
        <v>126891</v>
      </c>
      <c r="I51" s="194">
        <f t="shared" si="22"/>
        <v>144393</v>
      </c>
      <c r="J51" s="194">
        <f t="shared" si="22"/>
        <v>147675</v>
      </c>
      <c r="K51" s="194">
        <f t="shared" si="22"/>
        <v>150957</v>
      </c>
      <c r="L51" s="194">
        <f t="shared" si="22"/>
        <v>154238</v>
      </c>
      <c r="M51" s="194">
        <f t="shared" si="22"/>
        <v>157520</v>
      </c>
      <c r="N51" s="194">
        <f t="shared" si="22"/>
        <v>160801</v>
      </c>
      <c r="O51" s="194">
        <f t="shared" si="22"/>
        <v>164083</v>
      </c>
      <c r="P51" s="29"/>
      <c r="Q51" s="29"/>
      <c r="R51" s="29"/>
      <c r="S51" s="29"/>
      <c r="T51" s="29"/>
      <c r="U51" s="29"/>
      <c r="V51" s="29"/>
      <c r="W51" s="29"/>
      <c r="X51" s="29"/>
      <c r="Y51" s="29"/>
      <c r="Z51" s="29"/>
      <c r="AA51" s="29"/>
      <c r="AB51" s="29"/>
    </row>
    <row r="52" spans="2:35" ht="14.25" customHeight="1" x14ac:dyDescent="0.25">
      <c r="B52" s="35" t="s">
        <v>93</v>
      </c>
      <c r="C52" s="39">
        <v>0.75</v>
      </c>
      <c r="D52" s="195">
        <f>ROUND(($C52*$D$68),0)</f>
        <v>56882</v>
      </c>
      <c r="E52" s="195">
        <f>ROUND(($C52*$E$68),0)</f>
        <v>74385</v>
      </c>
      <c r="F52" s="195">
        <f>ROUND(($C52*$F$68),0)</f>
        <v>91887</v>
      </c>
      <c r="G52" s="195">
        <f>ROUND(($C52*$G$68),0)</f>
        <v>109390</v>
      </c>
      <c r="H52" s="195">
        <f>ROUND(($C52*$H$68),0)</f>
        <v>126892</v>
      </c>
      <c r="I52" s="195">
        <f>ROUND(($C52*$I$68),0)</f>
        <v>144394</v>
      </c>
      <c r="J52" s="195">
        <f>ROUND(($C52*$J$68),0)</f>
        <v>147676</v>
      </c>
      <c r="K52" s="195">
        <f>ROUND(($C52*$K$68),0)</f>
        <v>150958</v>
      </c>
      <c r="L52" s="195">
        <f>ROUND(($C52*$L$68),0)</f>
        <v>154239</v>
      </c>
      <c r="M52" s="195">
        <f>ROUND(($C52*$M$68),0)</f>
        <v>157521</v>
      </c>
      <c r="N52" s="195">
        <f>ROUND(($C52*$N$68),0)</f>
        <v>160802</v>
      </c>
      <c r="O52" s="195">
        <f>ROUND(($C52*$O$68),0)</f>
        <v>164084</v>
      </c>
      <c r="P52" s="29"/>
      <c r="Q52" s="29"/>
      <c r="R52" s="29"/>
      <c r="S52" s="29"/>
      <c r="T52" s="29"/>
      <c r="U52" s="29"/>
      <c r="V52" s="29"/>
      <c r="W52" s="29"/>
      <c r="X52" s="29"/>
      <c r="Y52" s="29"/>
      <c r="Z52" s="29"/>
      <c r="AA52" s="29"/>
      <c r="AB52" s="29"/>
    </row>
    <row r="53" spans="2:35" ht="14.25" customHeight="1" x14ac:dyDescent="0.25">
      <c r="B53" s="37" t="s">
        <v>94</v>
      </c>
      <c r="C53" s="38">
        <v>0.79</v>
      </c>
      <c r="D53" s="40">
        <f t="shared" ref="D53:O53" si="23">D54-1</f>
        <v>59915</v>
      </c>
      <c r="E53" s="40">
        <f t="shared" si="23"/>
        <v>78351</v>
      </c>
      <c r="F53" s="40">
        <f t="shared" si="23"/>
        <v>96787</v>
      </c>
      <c r="G53" s="40">
        <f t="shared" si="23"/>
        <v>115223</v>
      </c>
      <c r="H53" s="40">
        <f t="shared" si="23"/>
        <v>133658</v>
      </c>
      <c r="I53" s="40">
        <f t="shared" si="23"/>
        <v>152094</v>
      </c>
      <c r="J53" s="40">
        <f t="shared" si="23"/>
        <v>155551</v>
      </c>
      <c r="K53" s="40">
        <f t="shared" si="23"/>
        <v>159008</v>
      </c>
      <c r="L53" s="40">
        <f t="shared" si="23"/>
        <v>162464</v>
      </c>
      <c r="M53" s="40">
        <f t="shared" si="23"/>
        <v>165921</v>
      </c>
      <c r="N53" s="40">
        <f t="shared" si="23"/>
        <v>169377</v>
      </c>
      <c r="O53" s="40">
        <f t="shared" si="23"/>
        <v>172834</v>
      </c>
      <c r="P53" s="29"/>
      <c r="Q53" s="29"/>
      <c r="R53" s="29"/>
      <c r="S53" s="29"/>
      <c r="T53" s="42"/>
      <c r="U53" s="42"/>
      <c r="V53" s="42"/>
      <c r="W53" s="42"/>
      <c r="X53" s="42"/>
      <c r="Y53" s="42"/>
      <c r="Z53" s="42"/>
      <c r="AA53" s="42"/>
      <c r="AB53" s="42"/>
      <c r="AC53" s="43"/>
      <c r="AD53" s="43"/>
      <c r="AE53" s="43"/>
      <c r="AF53" s="43"/>
      <c r="AG53" s="43"/>
      <c r="AH53" s="43"/>
      <c r="AI53" s="43"/>
    </row>
    <row r="54" spans="2:35" ht="14.25" customHeight="1" x14ac:dyDescent="0.25">
      <c r="B54" s="35" t="s">
        <v>93</v>
      </c>
      <c r="C54" s="39">
        <v>0.79</v>
      </c>
      <c r="D54" s="192">
        <f>ROUND(($C54*$D$68),0)</f>
        <v>59916</v>
      </c>
      <c r="E54" s="192">
        <f>ROUND(($C54*$E$68),0)</f>
        <v>78352</v>
      </c>
      <c r="F54" s="192">
        <f>ROUND(($C54*$F$68),0)</f>
        <v>96788</v>
      </c>
      <c r="G54" s="192">
        <f>ROUND(($C54*$G$68),0)</f>
        <v>115224</v>
      </c>
      <c r="H54" s="192">
        <f>ROUND(($C54*$H$68),0)</f>
        <v>133659</v>
      </c>
      <c r="I54" s="192">
        <f>ROUND(($C54*$I$68),0)</f>
        <v>152095</v>
      </c>
      <c r="J54" s="192">
        <f>ROUND(($C54*$J$68),0)</f>
        <v>155552</v>
      </c>
      <c r="K54" s="192">
        <f>ROUND(($C54*$K$68),0)</f>
        <v>159009</v>
      </c>
      <c r="L54" s="192">
        <f>ROUND(($C54*$L$68),0)</f>
        <v>162465</v>
      </c>
      <c r="M54" s="192">
        <f>ROUND(($C54*$M$68),0)</f>
        <v>165922</v>
      </c>
      <c r="N54" s="192">
        <f>ROUND(($C54*$N$68),0)</f>
        <v>169378</v>
      </c>
      <c r="O54" s="192">
        <f>ROUND(($C54*$O$68),0)</f>
        <v>172835</v>
      </c>
      <c r="P54" s="29"/>
      <c r="Q54" s="29"/>
      <c r="R54" s="29"/>
      <c r="S54" s="29"/>
      <c r="T54" s="29"/>
      <c r="U54" s="29"/>
      <c r="V54" s="29"/>
      <c r="W54" s="29"/>
      <c r="X54" s="29"/>
      <c r="Y54" s="29"/>
      <c r="Z54" s="29"/>
      <c r="AA54" s="29"/>
      <c r="AB54" s="29"/>
    </row>
    <row r="55" spans="2:35" ht="14.25" customHeight="1" x14ac:dyDescent="0.25">
      <c r="B55" s="37" t="s">
        <v>94</v>
      </c>
      <c r="C55" s="38">
        <v>0.81</v>
      </c>
      <c r="D55" s="194">
        <f t="shared" ref="D55:O55" si="24">D56-1</f>
        <v>61432</v>
      </c>
      <c r="E55" s="194">
        <f t="shared" si="24"/>
        <v>80335</v>
      </c>
      <c r="F55" s="194">
        <f t="shared" si="24"/>
        <v>99237</v>
      </c>
      <c r="G55" s="194">
        <f t="shared" si="24"/>
        <v>118140</v>
      </c>
      <c r="H55" s="194">
        <f t="shared" si="24"/>
        <v>137042</v>
      </c>
      <c r="I55" s="194">
        <f t="shared" si="24"/>
        <v>155944</v>
      </c>
      <c r="J55" s="194">
        <f t="shared" si="24"/>
        <v>159489</v>
      </c>
      <c r="K55" s="194">
        <f t="shared" si="24"/>
        <v>163033</v>
      </c>
      <c r="L55" s="194">
        <f t="shared" si="24"/>
        <v>166577</v>
      </c>
      <c r="M55" s="194">
        <f t="shared" si="24"/>
        <v>170122</v>
      </c>
      <c r="N55" s="194">
        <f t="shared" si="24"/>
        <v>173665</v>
      </c>
      <c r="O55" s="194">
        <f t="shared" si="24"/>
        <v>177210</v>
      </c>
      <c r="P55" s="29"/>
      <c r="Q55" s="29"/>
      <c r="R55" s="29"/>
      <c r="S55" s="29"/>
      <c r="T55" s="29"/>
      <c r="U55" s="29"/>
      <c r="V55" s="29"/>
      <c r="W55" s="29"/>
      <c r="X55" s="29"/>
      <c r="Y55" s="29"/>
      <c r="Z55" s="29"/>
      <c r="AA55" s="29"/>
      <c r="AB55" s="29"/>
    </row>
    <row r="56" spans="2:35" ht="14.25" customHeight="1" x14ac:dyDescent="0.25">
      <c r="B56" s="35" t="s">
        <v>93</v>
      </c>
      <c r="C56" s="39">
        <v>0.81</v>
      </c>
      <c r="D56" s="195">
        <f>ROUND(($C56*$D$68),0)</f>
        <v>61433</v>
      </c>
      <c r="E56" s="195">
        <f>ROUND(($C56*$E$68),0)</f>
        <v>80336</v>
      </c>
      <c r="F56" s="195">
        <f>ROUND(($C56*$F$68),0)</f>
        <v>99238</v>
      </c>
      <c r="G56" s="195">
        <f>ROUND(($C56*$G$68),0)</f>
        <v>118141</v>
      </c>
      <c r="H56" s="195">
        <f>ROUND(($C56*$H$68),0)</f>
        <v>137043</v>
      </c>
      <c r="I56" s="195">
        <f>ROUND(($C56*$I$68),0)</f>
        <v>155945</v>
      </c>
      <c r="J56" s="195">
        <f>ROUND(($C56*$J$68),0)</f>
        <v>159490</v>
      </c>
      <c r="K56" s="195">
        <f>ROUND(($C56*$K$68),0)</f>
        <v>163034</v>
      </c>
      <c r="L56" s="195">
        <f>ROUND(($C56*$L$68),0)</f>
        <v>166578</v>
      </c>
      <c r="M56" s="195">
        <f>ROUND(($C56*$M$68),0)</f>
        <v>170123</v>
      </c>
      <c r="N56" s="195">
        <f>ROUND(($C56*$N$68),0)</f>
        <v>173666</v>
      </c>
      <c r="O56" s="195">
        <f>ROUND(($C56*$O$68),0)</f>
        <v>177211</v>
      </c>
      <c r="P56" s="29"/>
      <c r="Q56" s="29"/>
      <c r="R56" s="29"/>
      <c r="S56" s="29"/>
      <c r="T56" s="29"/>
      <c r="U56" s="29"/>
      <c r="V56" s="29"/>
      <c r="W56" s="29"/>
      <c r="X56" s="29"/>
      <c r="Y56" s="29"/>
      <c r="Z56" s="29"/>
      <c r="AA56" s="29"/>
      <c r="AB56" s="29"/>
    </row>
    <row r="57" spans="2:35" ht="14.25" customHeight="1" x14ac:dyDescent="0.25">
      <c r="B57" s="37" t="s">
        <v>94</v>
      </c>
      <c r="C57" s="38">
        <v>0.84</v>
      </c>
      <c r="D57" s="40">
        <f t="shared" ref="D57:O57" si="25">D58-1</f>
        <v>63707</v>
      </c>
      <c r="E57" s="40">
        <f t="shared" si="25"/>
        <v>83310</v>
      </c>
      <c r="F57" s="40">
        <f t="shared" si="25"/>
        <v>102912</v>
      </c>
      <c r="G57" s="40">
        <f t="shared" si="25"/>
        <v>122516</v>
      </c>
      <c r="H57" s="40">
        <f t="shared" si="25"/>
        <v>142118</v>
      </c>
      <c r="I57" s="40">
        <f t="shared" si="25"/>
        <v>161720</v>
      </c>
      <c r="J57" s="40">
        <f t="shared" si="25"/>
        <v>165396</v>
      </c>
      <c r="K57" s="40">
        <f t="shared" si="25"/>
        <v>169072</v>
      </c>
      <c r="L57" s="40">
        <f t="shared" si="25"/>
        <v>172747</v>
      </c>
      <c r="M57" s="40">
        <f t="shared" si="25"/>
        <v>176423</v>
      </c>
      <c r="N57" s="40">
        <f t="shared" si="25"/>
        <v>180098</v>
      </c>
      <c r="O57" s="40">
        <f t="shared" si="25"/>
        <v>183773</v>
      </c>
      <c r="P57" s="29"/>
      <c r="Q57" s="29"/>
      <c r="R57" s="29"/>
      <c r="S57" s="29"/>
      <c r="T57" s="29"/>
      <c r="U57" s="29"/>
      <c r="V57" s="29"/>
      <c r="W57" s="29"/>
      <c r="X57" s="29"/>
      <c r="Y57" s="29"/>
      <c r="Z57" s="29"/>
      <c r="AA57" s="29"/>
      <c r="AB57" s="29"/>
    </row>
    <row r="58" spans="2:35" ht="14.25" customHeight="1" x14ac:dyDescent="0.25">
      <c r="B58" s="35" t="s">
        <v>93</v>
      </c>
      <c r="C58" s="39">
        <v>0.84</v>
      </c>
      <c r="D58" s="192">
        <f>ROUND(($C58*$D$68),0)</f>
        <v>63708</v>
      </c>
      <c r="E58" s="192">
        <f>ROUND(($C58*$E$68),0)</f>
        <v>83311</v>
      </c>
      <c r="F58" s="192">
        <f>ROUND(($C58*$F$68),0)</f>
        <v>102913</v>
      </c>
      <c r="G58" s="192">
        <f>ROUND(($C58*$G$68),0)</f>
        <v>122517</v>
      </c>
      <c r="H58" s="192">
        <f>ROUND(($C58*$H$68),0)</f>
        <v>142119</v>
      </c>
      <c r="I58" s="192">
        <f>ROUND(($C58*$I$68),0)</f>
        <v>161721</v>
      </c>
      <c r="J58" s="192">
        <f>ROUND(($C58*$J$68),0)</f>
        <v>165397</v>
      </c>
      <c r="K58" s="192">
        <f>ROUND(($C58*$K$68),0)</f>
        <v>169073</v>
      </c>
      <c r="L58" s="192">
        <f>ROUND(($C58*$L$68),0)</f>
        <v>172748</v>
      </c>
      <c r="M58" s="192">
        <f>ROUND(($C58*$M$68),0)</f>
        <v>176424</v>
      </c>
      <c r="N58" s="192">
        <f>ROUND(($C58*$N$68),0)</f>
        <v>180099</v>
      </c>
      <c r="O58" s="192">
        <f>ROUND(($C58*$O$68),0)</f>
        <v>183774</v>
      </c>
      <c r="P58" s="29"/>
      <c r="Q58" s="29"/>
      <c r="R58" s="29"/>
      <c r="S58" s="29"/>
      <c r="T58" s="29"/>
      <c r="U58" s="29"/>
      <c r="V58" s="29"/>
      <c r="W58" s="29"/>
      <c r="X58" s="29"/>
      <c r="Y58" s="29"/>
      <c r="Z58" s="29"/>
      <c r="AA58" s="29"/>
      <c r="AB58" s="29"/>
    </row>
    <row r="59" spans="2:35" ht="14.25" customHeight="1" x14ac:dyDescent="0.25">
      <c r="B59" s="37" t="s">
        <v>94</v>
      </c>
      <c r="C59" s="38">
        <v>0.87</v>
      </c>
      <c r="D59" s="194">
        <f t="shared" ref="D59:O59" si="26">D60-1</f>
        <v>65982</v>
      </c>
      <c r="E59" s="194">
        <f t="shared" si="26"/>
        <v>86286</v>
      </c>
      <c r="F59" s="194">
        <f t="shared" si="26"/>
        <v>106588</v>
      </c>
      <c r="G59" s="194">
        <f t="shared" si="26"/>
        <v>126891</v>
      </c>
      <c r="H59" s="194">
        <f t="shared" si="26"/>
        <v>147193</v>
      </c>
      <c r="I59" s="194">
        <f t="shared" si="26"/>
        <v>167496</v>
      </c>
      <c r="J59" s="194">
        <f t="shared" si="26"/>
        <v>171303</v>
      </c>
      <c r="K59" s="194">
        <f t="shared" si="26"/>
        <v>175110</v>
      </c>
      <c r="L59" s="194">
        <f t="shared" si="26"/>
        <v>178916</v>
      </c>
      <c r="M59" s="194">
        <f t="shared" si="26"/>
        <v>182723</v>
      </c>
      <c r="N59" s="194">
        <f t="shared" si="26"/>
        <v>186530</v>
      </c>
      <c r="O59" s="194">
        <f t="shared" si="26"/>
        <v>190337</v>
      </c>
      <c r="P59" s="29"/>
      <c r="Q59" s="29"/>
      <c r="R59" s="29"/>
      <c r="S59" s="29"/>
      <c r="T59" s="29"/>
      <c r="U59" s="29"/>
      <c r="V59" s="29"/>
      <c r="W59" s="29"/>
      <c r="X59" s="29"/>
      <c r="Y59" s="29"/>
      <c r="Z59" s="29"/>
      <c r="AA59" s="29"/>
      <c r="AB59" s="29"/>
    </row>
    <row r="60" spans="2:35" ht="14.25" customHeight="1" x14ac:dyDescent="0.25">
      <c r="B60" s="35" t="s">
        <v>93</v>
      </c>
      <c r="C60" s="39">
        <v>0.87</v>
      </c>
      <c r="D60" s="195">
        <f>ROUND(($C60*$D$68),0)</f>
        <v>65983</v>
      </c>
      <c r="E60" s="195">
        <f>ROUND(($C60*$E$68),0)</f>
        <v>86287</v>
      </c>
      <c r="F60" s="195">
        <f>ROUND(($C60*$F$68),0)</f>
        <v>106589</v>
      </c>
      <c r="G60" s="195">
        <f>ROUND(($C60*$G$68),0)</f>
        <v>126892</v>
      </c>
      <c r="H60" s="195">
        <f>ROUND(($C60*$H$68),0)</f>
        <v>147194</v>
      </c>
      <c r="I60" s="195">
        <f>ROUND(($C60*$I$68),0)</f>
        <v>167497</v>
      </c>
      <c r="J60" s="195">
        <f>ROUND(($C60*$J$68),0)</f>
        <v>171304</v>
      </c>
      <c r="K60" s="195">
        <f>ROUND(($C60*$K$68),0)</f>
        <v>175111</v>
      </c>
      <c r="L60" s="195">
        <f>ROUND(($C60*$L$68),0)</f>
        <v>178917</v>
      </c>
      <c r="M60" s="195">
        <f>ROUND(($C60*$M$68),0)</f>
        <v>182724</v>
      </c>
      <c r="N60" s="195">
        <f>ROUND(($C60*$N$68),0)</f>
        <v>186531</v>
      </c>
      <c r="O60" s="195">
        <f>ROUND(($C60*$O$68),0)</f>
        <v>190338</v>
      </c>
      <c r="P60" s="29"/>
      <c r="Q60" s="29"/>
      <c r="R60" s="29"/>
      <c r="S60" s="29"/>
      <c r="T60" s="29"/>
      <c r="U60" s="29"/>
      <c r="V60" s="29"/>
      <c r="W60" s="29"/>
      <c r="X60" s="29"/>
      <c r="Y60" s="29"/>
      <c r="Z60" s="29"/>
      <c r="AA60" s="29"/>
      <c r="AB60" s="29"/>
    </row>
    <row r="61" spans="2:35" ht="14.25" customHeight="1" x14ac:dyDescent="0.25">
      <c r="B61" s="37" t="s">
        <v>94</v>
      </c>
      <c r="C61" s="38">
        <v>0.91</v>
      </c>
      <c r="D61" s="40">
        <f t="shared" ref="D61:O61" si="27">D62-1</f>
        <v>69016</v>
      </c>
      <c r="E61" s="40">
        <f t="shared" si="27"/>
        <v>90253</v>
      </c>
      <c r="F61" s="40">
        <f t="shared" si="27"/>
        <v>111489</v>
      </c>
      <c r="G61" s="40">
        <f t="shared" si="27"/>
        <v>132725</v>
      </c>
      <c r="H61" s="40">
        <f t="shared" si="27"/>
        <v>153961</v>
      </c>
      <c r="I61" s="40">
        <f t="shared" si="27"/>
        <v>175197</v>
      </c>
      <c r="J61" s="40">
        <f t="shared" si="27"/>
        <v>179179</v>
      </c>
      <c r="K61" s="40">
        <f t="shared" si="27"/>
        <v>183161</v>
      </c>
      <c r="L61" s="40">
        <f t="shared" si="27"/>
        <v>187142</v>
      </c>
      <c r="M61" s="40">
        <f t="shared" si="27"/>
        <v>191124</v>
      </c>
      <c r="N61" s="40">
        <f t="shared" si="27"/>
        <v>195106</v>
      </c>
      <c r="O61" s="40">
        <f t="shared" si="27"/>
        <v>199088</v>
      </c>
      <c r="P61" s="29"/>
      <c r="Q61" s="29"/>
      <c r="R61" s="29"/>
      <c r="S61" s="29"/>
      <c r="T61" s="29"/>
      <c r="U61" s="29"/>
      <c r="V61" s="29"/>
      <c r="W61" s="29"/>
      <c r="X61" s="29"/>
      <c r="Y61" s="29"/>
      <c r="Z61" s="29"/>
      <c r="AA61" s="29"/>
      <c r="AB61" s="29"/>
    </row>
    <row r="62" spans="2:35" ht="14.25" customHeight="1" x14ac:dyDescent="0.25">
      <c r="B62" s="35" t="s">
        <v>93</v>
      </c>
      <c r="C62" s="39">
        <v>0.91</v>
      </c>
      <c r="D62" s="192">
        <f>ROUND(($C62*$D$68),0)</f>
        <v>69017</v>
      </c>
      <c r="E62" s="192">
        <f>ROUND(($C62*$E$68),0)</f>
        <v>90254</v>
      </c>
      <c r="F62" s="192">
        <f>ROUND(($C62*$F$68),0)</f>
        <v>111490</v>
      </c>
      <c r="G62" s="192">
        <f>ROUND(($C62*$G$68),0)</f>
        <v>132726</v>
      </c>
      <c r="H62" s="192">
        <f>ROUND(($C62*$H$68),0)</f>
        <v>153962</v>
      </c>
      <c r="I62" s="192">
        <f>ROUND(($C62*$I$68),0)</f>
        <v>175198</v>
      </c>
      <c r="J62" s="192">
        <f>ROUND(($C62*$J$68),0)</f>
        <v>179180</v>
      </c>
      <c r="K62" s="192">
        <f>ROUND(($C62*$K$68),0)</f>
        <v>183162</v>
      </c>
      <c r="L62" s="192">
        <f>ROUND(($C62*$L$68),0)</f>
        <v>187143</v>
      </c>
      <c r="M62" s="192">
        <f>ROUND(($C62*$M$68),0)</f>
        <v>191125</v>
      </c>
      <c r="N62" s="192">
        <f>ROUND(($C62*$N$68),0)</f>
        <v>195107</v>
      </c>
      <c r="O62" s="192">
        <f>ROUND(($C62*$O$68),0)</f>
        <v>199089</v>
      </c>
      <c r="P62" s="29"/>
      <c r="Q62" s="29"/>
      <c r="R62" s="29"/>
      <c r="S62" s="29"/>
      <c r="T62" s="29"/>
      <c r="U62" s="29"/>
      <c r="V62" s="29"/>
      <c r="W62" s="29"/>
      <c r="X62" s="29"/>
      <c r="Y62" s="29"/>
      <c r="Z62" s="29"/>
      <c r="AA62" s="29"/>
      <c r="AB62" s="29"/>
    </row>
    <row r="63" spans="2:35" ht="14.25" customHeight="1" x14ac:dyDescent="0.25">
      <c r="B63" s="37" t="s">
        <v>94</v>
      </c>
      <c r="C63" s="38">
        <v>0.94</v>
      </c>
      <c r="D63" s="194">
        <f t="shared" ref="D63:O63" si="28">D64-1</f>
        <v>71291</v>
      </c>
      <c r="E63" s="194">
        <f t="shared" si="28"/>
        <v>93228</v>
      </c>
      <c r="F63" s="194">
        <f t="shared" si="28"/>
        <v>115164</v>
      </c>
      <c r="G63" s="194">
        <f t="shared" si="28"/>
        <v>137101</v>
      </c>
      <c r="H63" s="194">
        <f t="shared" si="28"/>
        <v>159037</v>
      </c>
      <c r="I63" s="194">
        <f t="shared" si="28"/>
        <v>180973</v>
      </c>
      <c r="J63" s="194">
        <f t="shared" si="28"/>
        <v>185086</v>
      </c>
      <c r="K63" s="194">
        <f t="shared" si="28"/>
        <v>189199</v>
      </c>
      <c r="L63" s="194">
        <f t="shared" si="28"/>
        <v>193312</v>
      </c>
      <c r="M63" s="194">
        <f t="shared" si="28"/>
        <v>197425</v>
      </c>
      <c r="N63" s="194">
        <f t="shared" si="28"/>
        <v>201538</v>
      </c>
      <c r="O63" s="194">
        <f t="shared" si="28"/>
        <v>205651</v>
      </c>
      <c r="P63" s="29"/>
      <c r="Q63" s="29"/>
      <c r="R63" s="29"/>
      <c r="S63" s="29"/>
      <c r="T63" s="29"/>
      <c r="U63" s="29"/>
      <c r="V63" s="29"/>
      <c r="W63" s="29"/>
      <c r="X63" s="29"/>
      <c r="Y63" s="29"/>
      <c r="Z63" s="29"/>
      <c r="AA63" s="29"/>
      <c r="AB63" s="29"/>
    </row>
    <row r="64" spans="2:35" ht="14.25" customHeight="1" x14ac:dyDescent="0.25">
      <c r="B64" s="35" t="s">
        <v>93</v>
      </c>
      <c r="C64" s="39">
        <v>0.94</v>
      </c>
      <c r="D64" s="195">
        <f>ROUND(($C64*$D$68),0)</f>
        <v>71292</v>
      </c>
      <c r="E64" s="195">
        <f>ROUND(($C64*$E$68),0)</f>
        <v>93229</v>
      </c>
      <c r="F64" s="195">
        <f>ROUND(($C64*$F$68),0)</f>
        <v>115165</v>
      </c>
      <c r="G64" s="195">
        <f>ROUND(($C64*$G$68),0)</f>
        <v>137102</v>
      </c>
      <c r="H64" s="195">
        <f>ROUND(($C64*$H$68),0)</f>
        <v>159038</v>
      </c>
      <c r="I64" s="195">
        <f>ROUND(($C64*$I$68),0)</f>
        <v>180974</v>
      </c>
      <c r="J64" s="195">
        <f>ROUND(($C64*$J$68),0)</f>
        <v>185087</v>
      </c>
      <c r="K64" s="195">
        <f>ROUND(($C64*$K$68),0)</f>
        <v>189200</v>
      </c>
      <c r="L64" s="195">
        <f>ROUND(($C64*$L$68),0)</f>
        <v>193313</v>
      </c>
      <c r="M64" s="195">
        <f>ROUND(($C64*$M$68),0)</f>
        <v>197426</v>
      </c>
      <c r="N64" s="195">
        <f>ROUND(($C64*$N$68),0)</f>
        <v>201539</v>
      </c>
      <c r="O64" s="195">
        <f>ROUND(($C64*$O$68),0)</f>
        <v>205652</v>
      </c>
      <c r="P64" s="29"/>
      <c r="Q64" s="29"/>
      <c r="R64" s="29"/>
      <c r="S64" s="29"/>
      <c r="T64" s="29"/>
      <c r="U64" s="29"/>
      <c r="V64" s="29"/>
      <c r="W64" s="29"/>
      <c r="X64" s="29"/>
      <c r="Y64" s="29"/>
      <c r="Z64" s="29"/>
      <c r="AA64" s="29"/>
      <c r="AB64" s="29"/>
    </row>
    <row r="65" spans="2:28" ht="14.25" customHeight="1" x14ac:dyDescent="0.25">
      <c r="B65" s="37" t="s">
        <v>94</v>
      </c>
      <c r="C65" s="38">
        <v>0.97</v>
      </c>
      <c r="D65" s="41">
        <f t="shared" ref="D65:O65" si="29">D66-1</f>
        <v>73567</v>
      </c>
      <c r="E65" s="41">
        <f t="shared" si="29"/>
        <v>96204</v>
      </c>
      <c r="F65" s="41">
        <f t="shared" si="29"/>
        <v>118840</v>
      </c>
      <c r="G65" s="41">
        <f t="shared" si="29"/>
        <v>141476</v>
      </c>
      <c r="H65" s="41">
        <f t="shared" si="29"/>
        <v>164112</v>
      </c>
      <c r="I65" s="41">
        <f t="shared" si="29"/>
        <v>186748</v>
      </c>
      <c r="J65" s="41">
        <f t="shared" si="29"/>
        <v>190993</v>
      </c>
      <c r="K65" s="41">
        <f t="shared" si="29"/>
        <v>195238</v>
      </c>
      <c r="L65" s="41">
        <f t="shared" si="29"/>
        <v>199481</v>
      </c>
      <c r="M65" s="41">
        <f t="shared" si="29"/>
        <v>203726</v>
      </c>
      <c r="N65" s="41">
        <f t="shared" si="29"/>
        <v>207970</v>
      </c>
      <c r="O65" s="41">
        <f t="shared" si="29"/>
        <v>212215</v>
      </c>
      <c r="P65" s="29"/>
      <c r="Q65" s="29"/>
      <c r="R65" s="29"/>
      <c r="S65" s="29"/>
      <c r="T65" s="29"/>
      <c r="U65" s="29"/>
      <c r="V65" s="29"/>
      <c r="W65" s="29"/>
      <c r="X65" s="29"/>
      <c r="Y65" s="29"/>
      <c r="Z65" s="29"/>
      <c r="AA65" s="29"/>
      <c r="AB65" s="29"/>
    </row>
    <row r="66" spans="2:28" ht="14.25" customHeight="1" x14ac:dyDescent="0.25">
      <c r="B66" s="35" t="s">
        <v>93</v>
      </c>
      <c r="C66" s="39">
        <v>0.97</v>
      </c>
      <c r="D66" s="192">
        <f>ROUND(($C66*$D$68),0)</f>
        <v>73568</v>
      </c>
      <c r="E66" s="192">
        <f>ROUND(($C66*$E$68),0)</f>
        <v>96205</v>
      </c>
      <c r="F66" s="192">
        <f>ROUND(($C66*$F$68),0)</f>
        <v>118841</v>
      </c>
      <c r="G66" s="192">
        <f>ROUND(($C66*$G$68),0)</f>
        <v>141477</v>
      </c>
      <c r="H66" s="192">
        <f>ROUND(($C66*$H$68),0)</f>
        <v>164113</v>
      </c>
      <c r="I66" s="192">
        <f>ROUND(($C66*$I$68),0)</f>
        <v>186749</v>
      </c>
      <c r="J66" s="192">
        <f>ROUND(($C66*$J$68),0)</f>
        <v>190994</v>
      </c>
      <c r="K66" s="192">
        <f>ROUND(($C66*$K$68),0)</f>
        <v>195239</v>
      </c>
      <c r="L66" s="192">
        <f>ROUND(($C66*$L$68),0)</f>
        <v>199482</v>
      </c>
      <c r="M66" s="192">
        <f>ROUND(($C66*$M$68),0)</f>
        <v>203727</v>
      </c>
      <c r="N66" s="192">
        <f>ROUND(($C66*$N$68),0)</f>
        <v>207971</v>
      </c>
      <c r="O66" s="192">
        <f>ROUND(($C66*$O$68),0)</f>
        <v>212216</v>
      </c>
      <c r="P66" s="29"/>
      <c r="Q66" s="29"/>
      <c r="R66" s="29"/>
      <c r="S66" s="29"/>
      <c r="T66" s="29"/>
      <c r="U66" s="29"/>
      <c r="V66" s="29"/>
      <c r="W66" s="29"/>
      <c r="X66" s="29"/>
      <c r="Y66" s="29"/>
      <c r="Z66" s="29"/>
      <c r="AA66" s="29"/>
      <c r="AB66" s="29"/>
    </row>
    <row r="67" spans="2:28" ht="14.25" customHeight="1" x14ac:dyDescent="0.25">
      <c r="B67" s="44" t="s">
        <v>94</v>
      </c>
      <c r="C67" s="45">
        <v>1</v>
      </c>
      <c r="D67" s="196">
        <f t="shared" ref="D67:O67" si="30">D68-1</f>
        <v>75842</v>
      </c>
      <c r="E67" s="46">
        <f t="shared" si="30"/>
        <v>99179</v>
      </c>
      <c r="F67" s="46">
        <f t="shared" si="30"/>
        <v>122515</v>
      </c>
      <c r="G67" s="46">
        <f t="shared" si="30"/>
        <v>145852</v>
      </c>
      <c r="H67" s="46">
        <f t="shared" si="30"/>
        <v>169188</v>
      </c>
      <c r="I67" s="46">
        <f t="shared" si="30"/>
        <v>192524</v>
      </c>
      <c r="J67" s="46">
        <f t="shared" si="30"/>
        <v>196900</v>
      </c>
      <c r="K67" s="46">
        <f t="shared" si="30"/>
        <v>201276</v>
      </c>
      <c r="L67" s="46">
        <f t="shared" si="30"/>
        <v>205651</v>
      </c>
      <c r="M67" s="46">
        <f t="shared" si="30"/>
        <v>210027</v>
      </c>
      <c r="N67" s="46">
        <f t="shared" si="30"/>
        <v>214402</v>
      </c>
      <c r="O67" s="46">
        <f t="shared" si="30"/>
        <v>218778</v>
      </c>
      <c r="P67" s="29"/>
      <c r="Q67" s="29"/>
      <c r="R67" s="29"/>
      <c r="S67" s="29"/>
      <c r="T67" s="29"/>
      <c r="U67" s="29"/>
      <c r="V67" s="29"/>
      <c r="W67" s="29"/>
      <c r="X67" s="29"/>
      <c r="Y67" s="29"/>
      <c r="Z67" s="29"/>
      <c r="AA67" s="29"/>
      <c r="AB67" s="29"/>
    </row>
    <row r="68" spans="2:28" ht="14.25" customHeight="1" x14ac:dyDescent="0.25">
      <c r="B68" s="47" t="s">
        <v>93</v>
      </c>
      <c r="C68" s="48">
        <v>1</v>
      </c>
      <c r="D68" s="49">
        <v>75843</v>
      </c>
      <c r="E68" s="49">
        <v>99180</v>
      </c>
      <c r="F68" s="49">
        <v>122516</v>
      </c>
      <c r="G68" s="49">
        <v>145853</v>
      </c>
      <c r="H68" s="49">
        <v>169189</v>
      </c>
      <c r="I68" s="49">
        <v>192525</v>
      </c>
      <c r="J68" s="49">
        <v>196901</v>
      </c>
      <c r="K68" s="49">
        <v>201277</v>
      </c>
      <c r="L68" s="49">
        <v>205652</v>
      </c>
      <c r="M68" s="49">
        <v>210028</v>
      </c>
      <c r="N68" s="49">
        <v>214403</v>
      </c>
      <c r="O68" s="50">
        <v>218779</v>
      </c>
      <c r="P68" s="29"/>
      <c r="Q68" s="351" t="s">
        <v>110</v>
      </c>
      <c r="R68" s="352"/>
      <c r="S68" s="352"/>
      <c r="T68" s="353"/>
      <c r="U68" s="29"/>
      <c r="V68" s="29"/>
      <c r="W68" s="29"/>
      <c r="X68" s="29"/>
      <c r="Y68" s="29"/>
      <c r="Z68" s="29"/>
      <c r="AA68" s="29"/>
      <c r="AB68" s="29"/>
    </row>
    <row r="69" spans="2:28" ht="14.25" customHeight="1" x14ac:dyDescent="0.25">
      <c r="B69" s="51" t="s">
        <v>94</v>
      </c>
      <c r="C69" s="52">
        <v>1.5</v>
      </c>
      <c r="D69" s="197">
        <f t="shared" ref="D69:O69" si="31">D70-1</f>
        <v>113764</v>
      </c>
      <c r="E69" s="53">
        <f t="shared" si="31"/>
        <v>148769</v>
      </c>
      <c r="F69" s="53">
        <f t="shared" si="31"/>
        <v>183773</v>
      </c>
      <c r="G69" s="53">
        <f t="shared" si="31"/>
        <v>218779</v>
      </c>
      <c r="H69" s="53">
        <f t="shared" si="31"/>
        <v>253783</v>
      </c>
      <c r="I69" s="53">
        <f t="shared" si="31"/>
        <v>288787</v>
      </c>
      <c r="J69" s="53">
        <f t="shared" si="31"/>
        <v>295351</v>
      </c>
      <c r="K69" s="53">
        <f t="shared" si="31"/>
        <v>301915</v>
      </c>
      <c r="L69" s="53">
        <f t="shared" si="31"/>
        <v>308477</v>
      </c>
      <c r="M69" s="53">
        <f t="shared" si="31"/>
        <v>315041</v>
      </c>
      <c r="N69" s="53">
        <f t="shared" si="31"/>
        <v>321604</v>
      </c>
      <c r="O69" s="53">
        <f t="shared" si="31"/>
        <v>328168</v>
      </c>
      <c r="P69" s="29"/>
      <c r="Q69" s="354"/>
      <c r="R69" s="224"/>
      <c r="S69" s="224"/>
      <c r="T69" s="355"/>
      <c r="U69" s="29"/>
      <c r="V69" s="29"/>
      <c r="W69" s="29"/>
      <c r="X69" s="29"/>
      <c r="Y69" s="29"/>
      <c r="Z69" s="29"/>
      <c r="AA69" s="29"/>
      <c r="AB69" s="29"/>
    </row>
    <row r="70" spans="2:28" ht="14.25" customHeight="1" x14ac:dyDescent="0.25">
      <c r="B70" s="54" t="s">
        <v>111</v>
      </c>
      <c r="C70" s="55">
        <v>1.5</v>
      </c>
      <c r="D70" s="197">
        <f>ROUND(($C70*$D$68),0)</f>
        <v>113765</v>
      </c>
      <c r="E70" s="53">
        <f>ROUND(($C70*$E$68),0)</f>
        <v>148770</v>
      </c>
      <c r="F70" s="53">
        <f>ROUND(($C70*$F$68),0)</f>
        <v>183774</v>
      </c>
      <c r="G70" s="53">
        <f>ROUND(($C70*$G$68),0)</f>
        <v>218780</v>
      </c>
      <c r="H70" s="53">
        <f>ROUND(($C70*$H$68),0)</f>
        <v>253784</v>
      </c>
      <c r="I70" s="53">
        <f>ROUND(($C70*$I$68),0)</f>
        <v>288788</v>
      </c>
      <c r="J70" s="53">
        <f>ROUND(($C70*$J$68),0)</f>
        <v>295352</v>
      </c>
      <c r="K70" s="53">
        <f>ROUND(($C70*$K$68),0)</f>
        <v>301916</v>
      </c>
      <c r="L70" s="53">
        <f>ROUND(($C70*$L$68),0)</f>
        <v>308478</v>
      </c>
      <c r="M70" s="53">
        <f>ROUND(($C70*$M$68),0)</f>
        <v>315042</v>
      </c>
      <c r="N70" s="53">
        <f>ROUND(($C70*$N$68),0)</f>
        <v>321605</v>
      </c>
      <c r="O70" s="53">
        <f>ROUND(($C70*$O$68),0)</f>
        <v>328169</v>
      </c>
      <c r="P70" s="29"/>
      <c r="Q70" s="354"/>
      <c r="R70" s="224"/>
      <c r="S70" s="224"/>
      <c r="T70" s="355"/>
      <c r="U70" s="29"/>
      <c r="V70" s="29"/>
      <c r="W70" s="29"/>
      <c r="X70" s="29"/>
      <c r="Y70" s="29"/>
      <c r="Z70" s="29"/>
      <c r="AA70" s="29"/>
      <c r="AB70" s="29"/>
    </row>
    <row r="71" spans="2:28" ht="14.25" customHeight="1" x14ac:dyDescent="0.25">
      <c r="B71" s="29"/>
      <c r="C71" s="29"/>
      <c r="D71" s="31"/>
      <c r="E71" s="31"/>
      <c r="F71" s="31"/>
      <c r="G71" s="31"/>
      <c r="H71" s="31"/>
      <c r="I71" s="31"/>
      <c r="J71" s="31"/>
      <c r="K71" s="31"/>
      <c r="L71" s="31"/>
      <c r="M71" s="31"/>
      <c r="N71" s="31"/>
      <c r="O71" s="31"/>
      <c r="P71" s="29"/>
      <c r="Q71" s="354"/>
      <c r="R71" s="224"/>
      <c r="S71" s="224"/>
      <c r="T71" s="355"/>
      <c r="U71" s="29"/>
      <c r="V71" s="29"/>
      <c r="W71" s="29"/>
      <c r="X71" s="29"/>
      <c r="Y71" s="29"/>
      <c r="Z71" s="29"/>
      <c r="AA71" s="29"/>
      <c r="AB71" s="29"/>
    </row>
    <row r="72" spans="2:28" ht="12.75" customHeight="1" x14ac:dyDescent="0.25">
      <c r="B72" s="29"/>
      <c r="C72" s="359" t="s">
        <v>112</v>
      </c>
      <c r="D72" s="360"/>
      <c r="E72" s="29"/>
      <c r="F72" s="29"/>
      <c r="G72" s="29"/>
      <c r="H72" s="29"/>
      <c r="I72" s="29"/>
      <c r="J72" s="29"/>
      <c r="K72" s="29"/>
      <c r="L72" s="29"/>
      <c r="M72" s="29"/>
      <c r="N72" s="29"/>
      <c r="O72" s="29"/>
      <c r="P72" s="29"/>
      <c r="Q72" s="354"/>
      <c r="R72" s="224"/>
      <c r="S72" s="224"/>
      <c r="T72" s="355"/>
      <c r="U72" s="29"/>
      <c r="V72" s="29"/>
      <c r="W72" s="29"/>
      <c r="X72" s="29"/>
      <c r="Y72" s="29"/>
      <c r="Z72" s="29"/>
      <c r="AA72" s="29"/>
      <c r="AB72" s="29"/>
    </row>
    <row r="73" spans="2:28" ht="12.75" customHeight="1" x14ac:dyDescent="0.25">
      <c r="B73" s="29"/>
      <c r="C73" s="361"/>
      <c r="D73" s="362"/>
      <c r="E73" s="29"/>
      <c r="F73" s="29"/>
      <c r="G73" s="29"/>
      <c r="H73" s="29"/>
      <c r="I73" s="29"/>
      <c r="J73" s="29"/>
      <c r="K73" s="29"/>
      <c r="L73" s="29"/>
      <c r="M73" s="29"/>
      <c r="N73" s="29"/>
      <c r="O73" s="29"/>
      <c r="P73" s="29"/>
      <c r="Q73" s="356"/>
      <c r="R73" s="357"/>
      <c r="S73" s="357"/>
      <c r="T73" s="358"/>
      <c r="U73" s="29"/>
      <c r="V73" s="29"/>
      <c r="W73" s="29"/>
      <c r="X73" s="29"/>
      <c r="Y73" s="29"/>
      <c r="Z73" s="29"/>
      <c r="AA73" s="29"/>
      <c r="AB73" s="29"/>
    </row>
    <row r="74" spans="2:28" ht="12.75" customHeight="1" x14ac:dyDescent="0.25">
      <c r="B74" s="29"/>
      <c r="C74" s="361"/>
      <c r="D74" s="362"/>
      <c r="E74" s="29"/>
      <c r="F74" s="29"/>
      <c r="G74" s="29"/>
      <c r="H74" s="29"/>
      <c r="I74" s="29"/>
      <c r="J74" s="29"/>
      <c r="K74" s="29"/>
      <c r="L74" s="29"/>
      <c r="M74" s="29"/>
      <c r="N74" s="29"/>
      <c r="O74" s="29"/>
      <c r="P74" s="29"/>
      <c r="Q74" s="29"/>
      <c r="R74" s="29"/>
      <c r="S74" s="29"/>
      <c r="T74" s="29"/>
      <c r="U74" s="29"/>
      <c r="V74" s="29"/>
      <c r="W74" s="29"/>
      <c r="X74" s="29"/>
      <c r="Y74" s="29"/>
      <c r="Z74" s="29"/>
      <c r="AA74" s="29"/>
      <c r="AB74" s="29"/>
    </row>
    <row r="75" spans="2:28" ht="12.75" customHeight="1" x14ac:dyDescent="0.25">
      <c r="B75" s="29"/>
      <c r="C75" s="361"/>
      <c r="D75" s="362"/>
      <c r="E75" s="29"/>
      <c r="F75" s="29"/>
      <c r="G75" s="29"/>
      <c r="H75" s="29"/>
      <c r="I75" s="29"/>
      <c r="J75" s="29"/>
      <c r="K75" s="29"/>
      <c r="L75" s="29"/>
      <c r="M75" s="29"/>
      <c r="N75" s="29"/>
      <c r="O75" s="29"/>
      <c r="P75" s="29"/>
      <c r="Q75" s="29"/>
      <c r="R75" s="29"/>
      <c r="S75" s="29"/>
      <c r="T75" s="29"/>
      <c r="U75" s="29"/>
      <c r="V75" s="29"/>
      <c r="W75" s="29"/>
      <c r="X75" s="29"/>
      <c r="Y75" s="29"/>
      <c r="Z75" s="29"/>
      <c r="AA75" s="29"/>
      <c r="AB75" s="29"/>
    </row>
    <row r="76" spans="2:28" ht="12.75" customHeight="1" x14ac:dyDescent="0.25">
      <c r="B76" s="29"/>
      <c r="C76" s="361"/>
      <c r="D76" s="362"/>
      <c r="E76" s="29"/>
      <c r="F76" s="29"/>
      <c r="G76" s="29"/>
      <c r="H76" s="29"/>
      <c r="I76" s="29"/>
      <c r="J76" s="29"/>
      <c r="K76" s="29"/>
      <c r="L76" s="29"/>
      <c r="M76" s="29"/>
      <c r="N76" s="29"/>
      <c r="O76" s="29"/>
      <c r="P76" s="29"/>
      <c r="Q76" s="29"/>
      <c r="R76" s="29"/>
      <c r="S76" s="29"/>
      <c r="T76" s="29"/>
      <c r="U76" s="29"/>
      <c r="V76" s="29"/>
      <c r="W76" s="29"/>
      <c r="X76" s="29"/>
      <c r="Y76" s="29"/>
      <c r="Z76" s="29"/>
      <c r="AA76" s="29"/>
      <c r="AB76" s="29"/>
    </row>
    <row r="77" spans="2:28" ht="12.75" customHeight="1" x14ac:dyDescent="0.25">
      <c r="B77" s="29"/>
      <c r="C77" s="361"/>
      <c r="D77" s="362"/>
      <c r="E77" s="29"/>
      <c r="F77" s="29"/>
      <c r="G77" s="29"/>
      <c r="H77" s="29"/>
      <c r="I77" s="56"/>
      <c r="J77" s="29"/>
      <c r="K77" s="29"/>
      <c r="L77" s="29"/>
      <c r="M77" s="29"/>
      <c r="N77" s="29"/>
      <c r="O77" s="29"/>
      <c r="P77" s="29"/>
      <c r="Q77" s="29"/>
      <c r="R77" s="29"/>
      <c r="S77" s="29"/>
      <c r="T77" s="29"/>
      <c r="U77" s="29"/>
      <c r="V77" s="29"/>
      <c r="W77" s="29"/>
      <c r="X77" s="29"/>
      <c r="Y77" s="29"/>
      <c r="Z77" s="29"/>
      <c r="AA77" s="29"/>
      <c r="AB77" s="29"/>
    </row>
    <row r="78" spans="2:28" ht="12.75" customHeight="1" x14ac:dyDescent="0.25">
      <c r="B78" s="29"/>
      <c r="C78" s="363"/>
      <c r="D78" s="364"/>
      <c r="E78" s="29"/>
      <c r="F78" s="29"/>
      <c r="G78" s="29"/>
      <c r="H78" s="29"/>
      <c r="I78" s="29"/>
      <c r="J78" s="29"/>
      <c r="K78" s="29"/>
      <c r="L78" s="29"/>
      <c r="M78" s="29"/>
      <c r="N78" s="29"/>
      <c r="O78" s="29"/>
      <c r="P78" s="29"/>
      <c r="Q78" s="29"/>
      <c r="R78" s="29"/>
      <c r="S78" s="29"/>
      <c r="T78" s="29"/>
      <c r="U78" s="29"/>
      <c r="V78" s="29"/>
      <c r="W78" s="29"/>
      <c r="X78" s="29"/>
      <c r="Y78" s="29"/>
      <c r="Z78" s="29"/>
      <c r="AA78" s="29"/>
      <c r="AB78" s="29"/>
    </row>
    <row r="79" spans="2:28" ht="12.75" customHeight="1" x14ac:dyDescent="0.25">
      <c r="B79" s="29"/>
      <c r="C79" s="57"/>
      <c r="D79" s="57"/>
      <c r="E79" s="29"/>
      <c r="F79" s="29"/>
      <c r="G79" s="29"/>
      <c r="H79" s="29"/>
      <c r="I79" s="29"/>
      <c r="J79" s="29"/>
      <c r="K79" s="29"/>
      <c r="L79" s="29"/>
      <c r="M79" s="29"/>
      <c r="N79" s="29"/>
      <c r="O79" s="29"/>
      <c r="P79" s="29"/>
      <c r="Q79" s="29"/>
      <c r="R79" s="29"/>
      <c r="S79" s="29"/>
      <c r="T79" s="29"/>
      <c r="U79" s="29"/>
      <c r="V79" s="29"/>
      <c r="W79" s="29"/>
      <c r="X79" s="29"/>
      <c r="Y79" s="29"/>
      <c r="Z79" s="29"/>
      <c r="AA79" s="29"/>
      <c r="AB79" s="29"/>
    </row>
    <row r="80" spans="2:28" ht="12.75" customHeight="1" x14ac:dyDescent="0.25">
      <c r="B80" s="29"/>
      <c r="C80" s="57"/>
      <c r="D80" s="57"/>
      <c r="E80" s="29"/>
      <c r="F80" s="29"/>
      <c r="G80" s="29"/>
      <c r="H80" s="29"/>
      <c r="I80" s="29"/>
      <c r="J80" s="29"/>
      <c r="K80" s="29"/>
      <c r="L80" s="29"/>
      <c r="M80" s="29"/>
      <c r="N80" s="29"/>
      <c r="O80" s="29"/>
      <c r="P80" s="29"/>
      <c r="Q80" s="29"/>
      <c r="R80" s="29"/>
      <c r="S80" s="29"/>
      <c r="T80" s="29"/>
      <c r="U80" s="29"/>
      <c r="V80" s="29"/>
      <c r="W80" s="29"/>
      <c r="X80" s="29"/>
      <c r="Y80" s="29"/>
      <c r="Z80" s="29"/>
      <c r="AA80" s="29"/>
      <c r="AB80" s="29"/>
    </row>
    <row r="81" spans="2:28" ht="12.75" customHeight="1" x14ac:dyDescent="0.25">
      <c r="B81" s="29"/>
      <c r="C81" s="29"/>
      <c r="D81" s="58"/>
      <c r="E81" s="29"/>
      <c r="F81" s="29"/>
      <c r="G81" s="29"/>
      <c r="H81" s="29"/>
      <c r="I81" s="29"/>
      <c r="J81" s="29"/>
      <c r="K81" s="29"/>
      <c r="L81" s="29"/>
      <c r="M81" s="29"/>
      <c r="N81" s="29"/>
      <c r="O81" s="29"/>
      <c r="P81" s="29"/>
      <c r="Q81" s="29"/>
      <c r="R81" s="29"/>
      <c r="S81" s="29"/>
      <c r="T81" s="29"/>
      <c r="U81" s="29"/>
      <c r="V81" s="29"/>
      <c r="W81" s="29"/>
      <c r="X81" s="29"/>
      <c r="Y81" s="29"/>
      <c r="Z81" s="29"/>
      <c r="AA81" s="29"/>
      <c r="AB81" s="29"/>
    </row>
    <row r="82" spans="2:28" ht="12.75" customHeight="1" x14ac:dyDescent="0.25">
      <c r="B82" s="29"/>
      <c r="C82" s="29"/>
      <c r="D82" s="58"/>
      <c r="E82" s="29"/>
      <c r="F82" s="29"/>
      <c r="G82" s="29"/>
      <c r="H82" s="29"/>
      <c r="I82" s="29"/>
      <c r="J82" s="29"/>
      <c r="K82" s="29"/>
      <c r="L82" s="29"/>
      <c r="M82" s="29"/>
      <c r="N82" s="29"/>
      <c r="O82" s="29"/>
      <c r="P82" s="29"/>
      <c r="Q82" s="29"/>
      <c r="R82" s="29"/>
      <c r="S82" s="29"/>
      <c r="T82" s="29"/>
      <c r="U82" s="29"/>
      <c r="V82" s="29"/>
      <c r="W82" s="29"/>
      <c r="X82" s="29"/>
      <c r="Y82" s="29"/>
      <c r="Z82" s="29"/>
      <c r="AA82" s="29"/>
      <c r="AB82" s="29"/>
    </row>
    <row r="83" spans="2:28" ht="12.75" customHeight="1" x14ac:dyDescent="0.25">
      <c r="B83" s="29"/>
      <c r="C83" s="29"/>
      <c r="D83" s="58"/>
      <c r="E83" s="29"/>
      <c r="F83" s="29"/>
      <c r="G83" s="29"/>
      <c r="H83" s="29"/>
      <c r="I83" s="29"/>
      <c r="J83" s="29"/>
      <c r="K83" s="29"/>
      <c r="L83" s="29"/>
      <c r="M83" s="29"/>
      <c r="N83" s="29"/>
      <c r="O83" s="29"/>
      <c r="P83" s="29"/>
      <c r="Q83" s="29"/>
      <c r="R83" s="29"/>
      <c r="S83" s="29"/>
      <c r="T83" s="29"/>
      <c r="U83" s="29"/>
      <c r="V83" s="29"/>
      <c r="W83" s="29"/>
      <c r="X83" s="29"/>
      <c r="Y83" s="29"/>
      <c r="Z83" s="29"/>
      <c r="AA83" s="29"/>
      <c r="AB83" s="29"/>
    </row>
    <row r="84" spans="2:28" ht="12.75" customHeight="1" x14ac:dyDescent="0.25">
      <c r="B84" s="29"/>
      <c r="C84" s="29"/>
      <c r="D84" s="58"/>
      <c r="E84" s="29"/>
      <c r="F84" s="29"/>
      <c r="G84" s="29"/>
      <c r="H84" s="29"/>
      <c r="I84" s="29"/>
      <c r="J84" s="29"/>
      <c r="K84" s="29"/>
      <c r="L84" s="29"/>
      <c r="M84" s="29"/>
      <c r="N84" s="29"/>
      <c r="O84" s="29"/>
      <c r="P84" s="29"/>
      <c r="Q84" s="29"/>
      <c r="R84" s="29"/>
      <c r="S84" s="29"/>
      <c r="T84" s="29"/>
      <c r="U84" s="29"/>
      <c r="V84" s="29"/>
      <c r="W84" s="29"/>
      <c r="X84" s="29"/>
      <c r="Y84" s="29"/>
      <c r="Z84" s="29"/>
      <c r="AA84" s="29"/>
      <c r="AB84" s="29"/>
    </row>
    <row r="85" spans="2:28" ht="12.75" customHeight="1" x14ac:dyDescent="0.25">
      <c r="B85" s="29"/>
      <c r="C85" s="29"/>
      <c r="D85" s="58"/>
      <c r="E85" s="29"/>
      <c r="F85" s="29"/>
      <c r="G85" s="29"/>
      <c r="H85" s="29"/>
      <c r="I85" s="29"/>
      <c r="J85" s="29"/>
      <c r="K85" s="29"/>
      <c r="L85" s="29"/>
      <c r="M85" s="29"/>
      <c r="N85" s="29"/>
      <c r="O85" s="29"/>
      <c r="P85" s="29"/>
      <c r="Q85" s="29"/>
      <c r="R85" s="29"/>
      <c r="S85" s="29"/>
      <c r="T85" s="29"/>
      <c r="U85" s="29"/>
      <c r="V85" s="29"/>
      <c r="W85" s="29"/>
      <c r="X85" s="29"/>
      <c r="Y85" s="29"/>
      <c r="Z85" s="29"/>
      <c r="AA85" s="29"/>
      <c r="AB85" s="29"/>
    </row>
    <row r="86" spans="2:28" ht="12.75" customHeight="1" x14ac:dyDescent="0.25">
      <c r="B86" s="29"/>
      <c r="C86" s="29"/>
      <c r="D86" s="58"/>
      <c r="E86" s="29"/>
      <c r="F86" s="29"/>
      <c r="G86" s="29"/>
      <c r="H86" s="29"/>
      <c r="I86" s="29"/>
      <c r="J86" s="29"/>
      <c r="K86" s="29"/>
      <c r="L86" s="29"/>
      <c r="M86" s="29"/>
      <c r="N86" s="29"/>
      <c r="O86" s="29"/>
      <c r="P86" s="29"/>
      <c r="Q86" s="29"/>
      <c r="R86" s="29"/>
      <c r="S86" s="29"/>
      <c r="T86" s="29"/>
      <c r="U86" s="29"/>
      <c r="V86" s="29"/>
      <c r="W86" s="29"/>
      <c r="X86" s="29"/>
      <c r="Y86" s="29"/>
      <c r="Z86" s="29"/>
      <c r="AA86" s="29"/>
      <c r="AB86" s="29"/>
    </row>
    <row r="87" spans="2:28" ht="12.75" customHeight="1" x14ac:dyDescent="0.25">
      <c r="B87" s="29"/>
      <c r="C87" s="29"/>
      <c r="D87" s="58"/>
      <c r="E87" s="29"/>
      <c r="F87" s="29"/>
      <c r="G87" s="29"/>
      <c r="H87" s="29"/>
      <c r="I87" s="29"/>
      <c r="J87" s="29"/>
      <c r="K87" s="29"/>
      <c r="L87" s="29"/>
      <c r="M87" s="29"/>
      <c r="N87" s="29"/>
      <c r="O87" s="29"/>
      <c r="P87" s="29"/>
      <c r="Q87" s="29"/>
      <c r="R87" s="29"/>
      <c r="S87" s="29"/>
      <c r="T87" s="29"/>
      <c r="U87" s="29"/>
      <c r="V87" s="29"/>
      <c r="W87" s="29"/>
      <c r="X87" s="29"/>
      <c r="Y87" s="29"/>
      <c r="Z87" s="29"/>
      <c r="AA87" s="29"/>
      <c r="AB87" s="29"/>
    </row>
    <row r="88" spans="2:28" ht="12.75" customHeight="1" x14ac:dyDescent="0.25">
      <c r="B88" s="29"/>
      <c r="C88" s="29"/>
      <c r="D88" s="58"/>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2:28" ht="12.75" customHeight="1" x14ac:dyDescent="0.25">
      <c r="B89" s="29"/>
      <c r="C89" s="29"/>
      <c r="D89" s="58"/>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2:28" ht="12.75" customHeight="1" x14ac:dyDescent="0.25">
      <c r="B90" s="29"/>
      <c r="C90" s="29"/>
      <c r="D90" s="58"/>
      <c r="E90" s="29"/>
      <c r="F90" s="29"/>
      <c r="G90" s="29"/>
      <c r="H90" s="29"/>
      <c r="I90" s="29"/>
      <c r="J90" s="29"/>
      <c r="K90" s="29"/>
      <c r="L90" s="29"/>
      <c r="M90" s="29"/>
      <c r="N90" s="29"/>
      <c r="O90" s="29"/>
      <c r="P90" s="29"/>
      <c r="Q90" s="29"/>
      <c r="R90" s="29"/>
      <c r="S90" s="29"/>
      <c r="T90" s="29"/>
      <c r="U90" s="29"/>
      <c r="V90" s="29"/>
      <c r="W90" s="29"/>
      <c r="X90" s="29"/>
      <c r="Y90" s="29"/>
      <c r="Z90" s="29"/>
      <c r="AA90" s="29"/>
      <c r="AB90" s="29"/>
    </row>
    <row r="91" spans="2:28" ht="12.75" customHeight="1" x14ac:dyDescent="0.25">
      <c r="B91" s="29"/>
      <c r="C91" s="29"/>
      <c r="D91" s="58"/>
      <c r="E91" s="29"/>
      <c r="F91" s="29"/>
      <c r="G91" s="29"/>
      <c r="H91" s="29"/>
      <c r="I91" s="29"/>
      <c r="J91" s="29"/>
      <c r="K91" s="29"/>
      <c r="L91" s="29"/>
      <c r="M91" s="29"/>
      <c r="N91" s="29"/>
      <c r="O91" s="29"/>
      <c r="P91" s="29"/>
      <c r="Q91" s="29"/>
      <c r="R91" s="29"/>
      <c r="S91" s="29"/>
      <c r="T91" s="29"/>
      <c r="U91" s="29"/>
      <c r="V91" s="29"/>
      <c r="W91" s="29"/>
      <c r="X91" s="29"/>
      <c r="Y91" s="29"/>
      <c r="Z91" s="29"/>
      <c r="AA91" s="29"/>
      <c r="AB91" s="29"/>
    </row>
    <row r="92" spans="2:28" ht="12.75" customHeight="1" x14ac:dyDescent="0.25">
      <c r="B92" s="29"/>
      <c r="C92" s="29"/>
      <c r="D92" s="58"/>
      <c r="E92" s="29"/>
      <c r="F92" s="29"/>
      <c r="G92" s="29"/>
      <c r="H92" s="29"/>
      <c r="I92" s="29"/>
      <c r="J92" s="29"/>
      <c r="K92" s="29"/>
      <c r="L92" s="29"/>
      <c r="M92" s="29"/>
      <c r="N92" s="29"/>
      <c r="O92" s="29"/>
      <c r="P92" s="29"/>
      <c r="Q92" s="29"/>
      <c r="R92" s="29"/>
      <c r="S92" s="29"/>
      <c r="T92" s="29"/>
      <c r="U92" s="29"/>
      <c r="V92" s="29"/>
      <c r="W92" s="29"/>
      <c r="X92" s="29"/>
      <c r="Y92" s="29"/>
      <c r="Z92" s="29"/>
      <c r="AA92" s="29"/>
      <c r="AB92" s="29"/>
    </row>
    <row r="93" spans="2:28" ht="12.75" customHeight="1" x14ac:dyDescent="0.25">
      <c r="B93" s="29"/>
      <c r="C93" s="29"/>
      <c r="D93" s="58"/>
      <c r="E93" s="29"/>
      <c r="F93" s="29"/>
      <c r="G93" s="29"/>
      <c r="H93" s="29"/>
      <c r="I93" s="29"/>
      <c r="J93" s="29"/>
      <c r="K93" s="29"/>
      <c r="L93" s="29"/>
      <c r="M93" s="29"/>
      <c r="N93" s="29"/>
      <c r="O93" s="29"/>
      <c r="P93" s="29"/>
      <c r="Q93" s="29"/>
      <c r="R93" s="29"/>
      <c r="S93" s="29"/>
      <c r="T93" s="29"/>
      <c r="U93" s="29"/>
      <c r="V93" s="29"/>
      <c r="W93" s="29"/>
      <c r="X93" s="29"/>
      <c r="Y93" s="29"/>
      <c r="Z93" s="29"/>
      <c r="AA93" s="29"/>
      <c r="AB93" s="29"/>
    </row>
    <row r="94" spans="2:28" ht="12.75" customHeight="1" x14ac:dyDescent="0.25">
      <c r="B94" s="29"/>
      <c r="C94" s="29"/>
      <c r="D94" s="58"/>
      <c r="E94" s="29"/>
      <c r="F94" s="29"/>
      <c r="G94" s="29"/>
      <c r="H94" s="29"/>
      <c r="I94" s="29"/>
      <c r="J94" s="29"/>
      <c r="K94" s="29"/>
      <c r="L94" s="29"/>
      <c r="M94" s="29"/>
      <c r="N94" s="29"/>
      <c r="O94" s="29"/>
      <c r="P94" s="29"/>
      <c r="Q94" s="29"/>
      <c r="R94" s="29"/>
      <c r="S94" s="29"/>
      <c r="T94" s="29"/>
      <c r="U94" s="29"/>
      <c r="V94" s="29"/>
      <c r="W94" s="29"/>
      <c r="X94" s="29"/>
      <c r="Y94" s="29"/>
      <c r="Z94" s="29"/>
      <c r="AA94" s="29"/>
      <c r="AB94" s="29"/>
    </row>
    <row r="95" spans="2:28" ht="12.75" customHeight="1" x14ac:dyDescent="0.25">
      <c r="B95" s="29"/>
      <c r="C95" s="29"/>
      <c r="D95" s="58"/>
      <c r="E95" s="29"/>
      <c r="F95" s="29"/>
      <c r="G95" s="29"/>
      <c r="H95" s="29"/>
      <c r="I95" s="29"/>
      <c r="J95" s="29"/>
      <c r="K95" s="29"/>
      <c r="L95" s="29"/>
      <c r="M95" s="29"/>
      <c r="N95" s="29"/>
      <c r="O95" s="29"/>
      <c r="P95" s="29"/>
      <c r="Q95" s="29"/>
      <c r="R95" s="29"/>
      <c r="S95" s="29"/>
      <c r="T95" s="29"/>
      <c r="U95" s="29"/>
      <c r="V95" s="29"/>
      <c r="W95" s="29"/>
      <c r="X95" s="29"/>
      <c r="Y95" s="29"/>
      <c r="Z95" s="29"/>
      <c r="AA95" s="29"/>
      <c r="AB95" s="29"/>
    </row>
    <row r="96" spans="2:28" ht="12.75" customHeight="1" x14ac:dyDescent="0.25">
      <c r="B96" s="29"/>
      <c r="C96" s="29"/>
      <c r="D96" s="58"/>
      <c r="E96" s="29"/>
      <c r="F96" s="29"/>
      <c r="G96" s="29"/>
      <c r="H96" s="29"/>
      <c r="I96" s="29"/>
      <c r="J96" s="29"/>
      <c r="K96" s="29"/>
      <c r="L96" s="29"/>
      <c r="M96" s="29"/>
      <c r="N96" s="29"/>
      <c r="O96" s="29"/>
      <c r="P96" s="29"/>
      <c r="Q96" s="29"/>
      <c r="R96" s="29"/>
      <c r="S96" s="29"/>
      <c r="T96" s="29"/>
      <c r="U96" s="29"/>
      <c r="V96" s="29"/>
      <c r="W96" s="29"/>
      <c r="X96" s="29"/>
      <c r="Y96" s="29"/>
      <c r="Z96" s="29"/>
      <c r="AA96" s="29"/>
      <c r="AB96" s="29"/>
    </row>
    <row r="97" spans="2:28" ht="12.75" customHeight="1" x14ac:dyDescent="0.25">
      <c r="B97" s="29"/>
      <c r="C97" s="29"/>
      <c r="D97" s="58"/>
      <c r="E97" s="29"/>
      <c r="F97" s="29"/>
      <c r="G97" s="29"/>
      <c r="H97" s="29"/>
      <c r="I97" s="29"/>
      <c r="J97" s="29"/>
      <c r="K97" s="29"/>
      <c r="L97" s="29"/>
      <c r="M97" s="29"/>
      <c r="N97" s="29"/>
      <c r="O97" s="29"/>
      <c r="P97" s="29"/>
      <c r="Q97" s="29"/>
      <c r="R97" s="29"/>
      <c r="S97" s="29"/>
      <c r="T97" s="29"/>
      <c r="U97" s="29"/>
      <c r="V97" s="29"/>
      <c r="W97" s="29"/>
      <c r="X97" s="29"/>
      <c r="Y97" s="29"/>
      <c r="Z97" s="29"/>
      <c r="AA97" s="29"/>
      <c r="AB97" s="29"/>
    </row>
    <row r="98" spans="2:28" ht="12.75" customHeight="1" x14ac:dyDescent="0.25">
      <c r="B98" s="29"/>
      <c r="C98" s="29"/>
      <c r="D98" s="58"/>
      <c r="E98" s="29"/>
      <c r="F98" s="29"/>
      <c r="G98" s="29"/>
      <c r="H98" s="29"/>
      <c r="I98" s="29"/>
      <c r="J98" s="29"/>
      <c r="K98" s="29"/>
      <c r="L98" s="29"/>
      <c r="M98" s="29"/>
      <c r="N98" s="29"/>
      <c r="O98" s="29"/>
      <c r="P98" s="29"/>
      <c r="Q98" s="29"/>
      <c r="R98" s="29"/>
      <c r="S98" s="29"/>
      <c r="T98" s="29"/>
      <c r="U98" s="29"/>
      <c r="V98" s="29"/>
      <c r="W98" s="29"/>
      <c r="X98" s="29"/>
      <c r="Y98" s="29"/>
      <c r="Z98" s="29"/>
      <c r="AA98" s="29"/>
      <c r="AB98" s="29"/>
    </row>
    <row r="99" spans="2:28" ht="12.75" customHeight="1"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row>
    <row r="100" spans="2:28" ht="12.75" customHeight="1"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row>
    <row r="101" spans="2:28" ht="12.75" customHeight="1" x14ac:dyDescent="0.2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row>
    <row r="102" spans="2:28" ht="12.75" customHeight="1" x14ac:dyDescent="0.2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row>
    <row r="103" spans="2:28" ht="12.75" customHeight="1" x14ac:dyDescent="0.2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row>
    <row r="104" spans="2:28" ht="12.75" customHeight="1" x14ac:dyDescent="0.2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row>
    <row r="105" spans="2:28" ht="12.75" customHeight="1" x14ac:dyDescent="0.2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row>
    <row r="106" spans="2:28" ht="12.75" customHeight="1" x14ac:dyDescent="0.2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row>
    <row r="107" spans="2:28" ht="12.75" customHeight="1" x14ac:dyDescent="0.2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row>
    <row r="108" spans="2:28" ht="12.75" customHeight="1" x14ac:dyDescent="0.2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row>
    <row r="109" spans="2:28" ht="12.75" customHeight="1" x14ac:dyDescent="0.25">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row>
    <row r="110" spans="2:28" ht="12.75" customHeight="1" x14ac:dyDescent="0.25">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row>
    <row r="111" spans="2:28" ht="12.75" customHeight="1" x14ac:dyDescent="0.25">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row>
    <row r="112" spans="2:28" ht="12.75" customHeight="1" x14ac:dyDescent="0.2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row>
    <row r="113" spans="2:28" ht="12.75" customHeight="1" x14ac:dyDescent="0.25">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row>
    <row r="114" spans="2:28" ht="12.75" customHeight="1" x14ac:dyDescent="0.25">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row>
    <row r="115" spans="2:28" ht="12.75" customHeight="1" x14ac:dyDescent="0.25">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row>
    <row r="116" spans="2:28" ht="12.75" customHeight="1" x14ac:dyDescent="0.25">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row>
    <row r="117" spans="2:28" ht="12.75" customHeight="1" x14ac:dyDescent="0.25">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row>
    <row r="118" spans="2:28" ht="12.75" customHeight="1" x14ac:dyDescent="0.2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row>
    <row r="119" spans="2:28" ht="12.75" customHeight="1" x14ac:dyDescent="0.2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row>
    <row r="120" spans="2:28" ht="12.75" customHeight="1" x14ac:dyDescent="0.2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row>
    <row r="121" spans="2:28" ht="12.75" customHeight="1" x14ac:dyDescent="0.2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row>
    <row r="122" spans="2:28" ht="12.75" customHeight="1" x14ac:dyDescent="0.2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row>
    <row r="123" spans="2:28" ht="12.75" customHeight="1" x14ac:dyDescent="0.2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row>
    <row r="124" spans="2:28" ht="12.75" customHeight="1" x14ac:dyDescent="0.25">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row>
    <row r="125" spans="2:28" ht="12.75" customHeight="1" x14ac:dyDescent="0.2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row>
    <row r="126" spans="2:28" ht="12.75" customHeight="1" x14ac:dyDescent="0.2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row>
    <row r="127" spans="2:28" ht="12.75" customHeight="1" x14ac:dyDescent="0.2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row>
    <row r="128" spans="2:28" ht="12.75" customHeight="1" x14ac:dyDescent="0.2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row>
    <row r="129" spans="2:28" ht="12.75" customHeight="1" x14ac:dyDescent="0.2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row>
    <row r="130" spans="2:28" ht="12.75" customHeight="1" x14ac:dyDescent="0.2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row>
    <row r="131" spans="2:28" ht="12.75" customHeight="1" x14ac:dyDescent="0.2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row>
    <row r="132" spans="2:28" ht="12.75" customHeight="1" x14ac:dyDescent="0.2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row>
    <row r="133" spans="2:28" ht="12.75" customHeight="1" x14ac:dyDescent="0.2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row>
    <row r="134" spans="2:28" ht="12.75" customHeight="1" x14ac:dyDescent="0.2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row>
    <row r="135" spans="2:28" ht="12.75" customHeight="1" x14ac:dyDescent="0.2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row>
    <row r="136" spans="2:28" ht="12.75" customHeight="1" x14ac:dyDescent="0.2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row>
    <row r="137" spans="2:28" ht="12.75" customHeight="1" x14ac:dyDescent="0.2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row>
    <row r="138" spans="2:28" ht="12.75" customHeight="1" x14ac:dyDescent="0.2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row>
    <row r="139" spans="2:28" ht="12.75" customHeight="1" x14ac:dyDescent="0.2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row>
    <row r="140" spans="2:28" ht="12.75" customHeight="1" x14ac:dyDescent="0.2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row>
    <row r="141" spans="2:28" ht="12.75" customHeight="1" x14ac:dyDescent="0.2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row>
    <row r="142" spans="2:28" ht="12.75" customHeight="1" x14ac:dyDescent="0.2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row>
    <row r="143" spans="2:28" ht="12.75" customHeight="1" x14ac:dyDescent="0.2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row>
    <row r="144" spans="2:28" ht="12.75" customHeight="1" x14ac:dyDescent="0.2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row>
    <row r="145" spans="2:28" ht="12.75" customHeight="1" x14ac:dyDescent="0.2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row>
    <row r="146" spans="2:28" ht="12.75" customHeight="1" x14ac:dyDescent="0.2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row>
    <row r="147" spans="2:28" ht="12.75" customHeight="1" x14ac:dyDescent="0.2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row>
    <row r="148" spans="2:28" ht="12.75" customHeight="1" x14ac:dyDescent="0.2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row>
    <row r="149" spans="2:28" ht="12.75" customHeight="1" x14ac:dyDescent="0.2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row>
    <row r="150" spans="2:28" ht="12.75" customHeight="1" x14ac:dyDescent="0.2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row>
    <row r="151" spans="2:28" ht="12.75" customHeight="1" x14ac:dyDescent="0.2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row>
    <row r="152" spans="2:28" ht="12.75" customHeight="1" x14ac:dyDescent="0.2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row>
    <row r="153" spans="2:28" ht="12.75" customHeight="1" x14ac:dyDescent="0.2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row>
    <row r="154" spans="2:28" ht="12.75" customHeight="1" x14ac:dyDescent="0.2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row>
    <row r="155" spans="2:28" ht="12.75" customHeight="1" x14ac:dyDescent="0.2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row>
    <row r="156" spans="2:28" ht="12.75" customHeight="1" x14ac:dyDescent="0.2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row>
    <row r="157" spans="2:28" ht="12.75" customHeight="1" x14ac:dyDescent="0.2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row>
    <row r="158" spans="2:28" ht="12.75" customHeight="1" x14ac:dyDescent="0.2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row>
    <row r="159" spans="2:28" ht="12.75" customHeight="1" x14ac:dyDescent="0.2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row>
    <row r="160" spans="2:28" ht="12.75" customHeight="1" x14ac:dyDescent="0.2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row>
    <row r="161" spans="2:28" ht="12.75" customHeight="1" x14ac:dyDescent="0.2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row>
    <row r="162" spans="2:28" ht="12.75" customHeight="1" x14ac:dyDescent="0.2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row>
    <row r="163" spans="2:28" ht="12.75" customHeight="1" x14ac:dyDescent="0.2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row>
    <row r="164" spans="2:28" ht="12.75" customHeight="1" x14ac:dyDescent="0.2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row>
    <row r="165" spans="2:28" ht="12.75" customHeight="1" x14ac:dyDescent="0.2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row>
    <row r="166" spans="2:28" ht="12.75" customHeight="1" x14ac:dyDescent="0.2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row>
    <row r="167" spans="2:28" ht="12.75" customHeight="1" x14ac:dyDescent="0.2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row>
    <row r="168" spans="2:28" ht="12.75" customHeight="1" x14ac:dyDescent="0.2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row>
    <row r="169" spans="2:28" ht="12.75" customHeight="1" x14ac:dyDescent="0.2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row>
    <row r="170" spans="2:28" ht="12.75" customHeight="1" x14ac:dyDescent="0.2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row>
    <row r="171" spans="2:28" ht="12.75" customHeight="1" x14ac:dyDescent="0.2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row>
    <row r="172" spans="2:28" ht="12.75" customHeight="1" x14ac:dyDescent="0.2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row>
    <row r="173" spans="2:28" ht="12.75" customHeight="1" x14ac:dyDescent="0.2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row>
    <row r="174" spans="2:28" ht="12.75" customHeight="1" x14ac:dyDescent="0.2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row>
    <row r="175" spans="2:28" ht="12.75" customHeight="1" x14ac:dyDescent="0.2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row>
    <row r="176" spans="2:28" ht="12.75" customHeight="1" x14ac:dyDescent="0.2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row>
    <row r="177" spans="2:28" ht="12.75" customHeight="1" x14ac:dyDescent="0.2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row>
    <row r="178" spans="2:28" ht="12.75" customHeight="1" x14ac:dyDescent="0.2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row>
    <row r="179" spans="2:28" ht="12.75" customHeight="1" x14ac:dyDescent="0.2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row>
    <row r="180" spans="2:28" ht="12.75" customHeight="1" x14ac:dyDescent="0.2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row>
    <row r="181" spans="2:28" ht="12.75" customHeight="1" x14ac:dyDescent="0.2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row>
    <row r="182" spans="2:28" ht="12.75" customHeight="1" x14ac:dyDescent="0.2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row>
    <row r="183" spans="2:28" ht="12.75" customHeight="1" x14ac:dyDescent="0.2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row>
    <row r="184" spans="2:28" ht="12.75" customHeight="1" x14ac:dyDescent="0.2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row>
    <row r="185" spans="2:28" ht="12.75" customHeight="1" x14ac:dyDescent="0.2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row>
    <row r="186" spans="2:28" ht="12.75" customHeight="1" x14ac:dyDescent="0.2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row>
    <row r="187" spans="2:28" ht="12.75" customHeight="1" x14ac:dyDescent="0.2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row>
    <row r="188" spans="2:28" ht="12.75" customHeight="1" x14ac:dyDescent="0.2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row>
    <row r="189" spans="2:28" ht="12.75" customHeight="1" x14ac:dyDescent="0.2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row>
    <row r="190" spans="2:28" ht="12.75" customHeight="1" x14ac:dyDescent="0.2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row>
    <row r="191" spans="2:28" ht="12.75" customHeight="1" x14ac:dyDescent="0.2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row>
    <row r="192" spans="2:28" ht="12.75" customHeight="1" x14ac:dyDescent="0.2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row>
    <row r="193" spans="2:28" ht="12.75" customHeight="1" x14ac:dyDescent="0.25">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row>
    <row r="194" spans="2:28" ht="12.75" customHeight="1" x14ac:dyDescent="0.25">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row>
    <row r="195" spans="2:28" ht="12.75" customHeight="1" x14ac:dyDescent="0.25">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row>
    <row r="196" spans="2:28" ht="12.75" customHeight="1" x14ac:dyDescent="0.25">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row>
    <row r="197" spans="2:28" ht="12.75" customHeight="1" x14ac:dyDescent="0.25">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row>
    <row r="198" spans="2:28" ht="12.75" customHeight="1" x14ac:dyDescent="0.25">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row>
    <row r="199" spans="2:28" ht="12.75" customHeight="1" x14ac:dyDescent="0.25">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row>
    <row r="200" spans="2:28" ht="12.75" customHeight="1" x14ac:dyDescent="0.25">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row>
    <row r="201" spans="2:28" ht="12.75" customHeight="1" x14ac:dyDescent="0.25">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row>
    <row r="202" spans="2:28" ht="12.75" customHeight="1" x14ac:dyDescent="0.25">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row>
    <row r="203" spans="2:28" ht="12.75" customHeight="1" x14ac:dyDescent="0.25">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row>
    <row r="204" spans="2:28" ht="12.75" customHeight="1" x14ac:dyDescent="0.25">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row>
    <row r="205" spans="2:28" ht="12.75" customHeight="1" x14ac:dyDescent="0.25">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row>
    <row r="206" spans="2:28" ht="12.75" customHeight="1" x14ac:dyDescent="0.25">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row>
    <row r="207" spans="2:28" ht="12.75" customHeight="1" x14ac:dyDescent="0.25">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row>
    <row r="208" spans="2:28" ht="12.75" customHeight="1" x14ac:dyDescent="0.25">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row>
    <row r="209" spans="2:28" ht="12.75" customHeight="1" x14ac:dyDescent="0.25">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row>
    <row r="210" spans="2:28" ht="12.75" customHeight="1" x14ac:dyDescent="0.25">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row>
    <row r="211" spans="2:28" ht="12.75" customHeight="1" x14ac:dyDescent="0.25">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row>
    <row r="212" spans="2:28" ht="12.75" customHeight="1" x14ac:dyDescent="0.25">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row>
    <row r="213" spans="2:28" ht="12.75" customHeight="1" x14ac:dyDescent="0.25">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row>
    <row r="214" spans="2:28" ht="12.75" customHeight="1" x14ac:dyDescent="0.25">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row>
    <row r="215" spans="2:28" ht="12.75" customHeight="1" x14ac:dyDescent="0.25">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row>
    <row r="216" spans="2:28" ht="12.75" customHeight="1" x14ac:dyDescent="0.25">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row>
    <row r="217" spans="2:28" ht="12.75" customHeight="1" x14ac:dyDescent="0.25">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row>
    <row r="218" spans="2:28" ht="12.75" customHeight="1" x14ac:dyDescent="0.25">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row>
    <row r="219" spans="2:28" ht="12.75" customHeight="1" x14ac:dyDescent="0.25">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row>
    <row r="220" spans="2:28" ht="12.75" customHeight="1" x14ac:dyDescent="0.25">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row>
    <row r="221" spans="2:28" ht="12.75" customHeight="1" x14ac:dyDescent="0.25">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row>
    <row r="222" spans="2:28" ht="12.75" customHeight="1" x14ac:dyDescent="0.25">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row>
    <row r="223" spans="2:28" ht="12.75" customHeight="1" x14ac:dyDescent="0.25">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row>
    <row r="224" spans="2:28" ht="12.75" customHeight="1" x14ac:dyDescent="0.25">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row>
    <row r="225" spans="2:28" ht="12.75" customHeight="1" x14ac:dyDescent="0.25">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row>
    <row r="226" spans="2:28" ht="12.75" customHeight="1" x14ac:dyDescent="0.25">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row>
    <row r="227" spans="2:28" ht="12.75" customHeight="1" x14ac:dyDescent="0.25">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row>
    <row r="228" spans="2:28" ht="12.75" customHeight="1" x14ac:dyDescent="0.25">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row>
    <row r="229" spans="2:28" ht="12.75" customHeight="1" x14ac:dyDescent="0.25">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row>
    <row r="230" spans="2:28" ht="12.75" customHeight="1" x14ac:dyDescent="0.25">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row>
    <row r="231" spans="2:28" ht="12.75" customHeight="1" x14ac:dyDescent="0.25">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row>
    <row r="232" spans="2:28" ht="12.75" customHeight="1" x14ac:dyDescent="0.25">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row>
    <row r="233" spans="2:28" ht="12.75" customHeight="1" x14ac:dyDescent="0.25">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row>
    <row r="234" spans="2:28" ht="12.75" customHeight="1" x14ac:dyDescent="0.25">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row>
    <row r="235" spans="2:28" ht="12.75" customHeight="1" x14ac:dyDescent="0.25">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row>
    <row r="236" spans="2:28" ht="12.75" customHeight="1" x14ac:dyDescent="0.25">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row>
    <row r="237" spans="2:28" ht="12.75" customHeight="1" x14ac:dyDescent="0.25">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row>
    <row r="238" spans="2:28" ht="12.75" customHeight="1" x14ac:dyDescent="0.25">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row>
    <row r="239" spans="2:28" ht="12.75" customHeight="1" x14ac:dyDescent="0.25">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row>
    <row r="240" spans="2:28" ht="12.75" customHeight="1" x14ac:dyDescent="0.25">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row>
    <row r="241" spans="2:28" ht="12.75" customHeight="1" x14ac:dyDescent="0.25">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row>
    <row r="242" spans="2:28" ht="12.75" customHeight="1" x14ac:dyDescent="0.25">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row>
    <row r="243" spans="2:28" ht="12.75" customHeight="1" x14ac:dyDescent="0.25">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row>
    <row r="244" spans="2:28" ht="12.75" customHeight="1" x14ac:dyDescent="0.25">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row>
    <row r="245" spans="2:28" ht="12.75" customHeight="1" x14ac:dyDescent="0.25">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row>
    <row r="246" spans="2:28" ht="12.75" customHeight="1" x14ac:dyDescent="0.25">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row>
    <row r="247" spans="2:28" ht="12.75" customHeight="1" x14ac:dyDescent="0.25">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row>
    <row r="248" spans="2:28" ht="12.75" customHeight="1" x14ac:dyDescent="0.25">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row>
    <row r="249" spans="2:28" ht="12.75" customHeight="1" x14ac:dyDescent="0.25">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row>
    <row r="250" spans="2:28" ht="12.75" customHeight="1" x14ac:dyDescent="0.25">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row>
    <row r="251" spans="2:28" ht="12.75" customHeight="1" x14ac:dyDescent="0.25">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row>
    <row r="252" spans="2:28" ht="12.75" customHeight="1" x14ac:dyDescent="0.25">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row>
    <row r="253" spans="2:28" ht="12.75" customHeight="1" x14ac:dyDescent="0.25">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row>
    <row r="254" spans="2:28" ht="12.75" customHeight="1" x14ac:dyDescent="0.25">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row>
    <row r="255" spans="2:28" ht="12.75" customHeight="1" x14ac:dyDescent="0.25">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row>
    <row r="256" spans="2:28" ht="12.75" customHeight="1" x14ac:dyDescent="0.25">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row>
    <row r="257" spans="2:28" ht="12.75" customHeight="1" x14ac:dyDescent="0.25">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row>
    <row r="258" spans="2:28" ht="12.75" customHeight="1" x14ac:dyDescent="0.25">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row>
    <row r="259" spans="2:28" ht="12.75" customHeight="1" x14ac:dyDescent="0.25">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row>
    <row r="260" spans="2:28" ht="12.75" customHeight="1" x14ac:dyDescent="0.25">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row>
    <row r="261" spans="2:28" ht="12.75" customHeight="1" x14ac:dyDescent="0.25">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row>
    <row r="262" spans="2:28" ht="12.75" customHeight="1" x14ac:dyDescent="0.25">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row>
    <row r="263" spans="2:28" ht="12.75" customHeight="1" x14ac:dyDescent="0.25">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row>
    <row r="264" spans="2:28" ht="12.75" customHeight="1" x14ac:dyDescent="0.25">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row>
    <row r="265" spans="2:28" ht="12.75" customHeight="1" x14ac:dyDescent="0.25">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row>
    <row r="266" spans="2:28" ht="12.75" customHeight="1" x14ac:dyDescent="0.25">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row>
    <row r="267" spans="2:28" ht="12.75" customHeight="1" x14ac:dyDescent="0.25">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row>
    <row r="268" spans="2:28" ht="12.75" customHeight="1" x14ac:dyDescent="0.25">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row>
    <row r="269" spans="2:28" ht="12.75" customHeight="1" x14ac:dyDescent="0.25">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row>
    <row r="270" spans="2:28" ht="12.75" customHeight="1" x14ac:dyDescent="0.25">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row>
    <row r="271" spans="2:28" ht="12" customHeight="1" x14ac:dyDescent="0.25">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row>
    <row r="272" spans="2:28" ht="12" customHeight="1" x14ac:dyDescent="0.25">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row>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C2:O3"/>
    <mergeCell ref="D4:O4"/>
    <mergeCell ref="B5:C5"/>
    <mergeCell ref="Q68:T73"/>
    <mergeCell ref="C72:D78"/>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V1000"/>
  <sheetViews>
    <sheetView workbookViewId="0">
      <selection activeCell="J75" sqref="J75"/>
    </sheetView>
  </sheetViews>
  <sheetFormatPr defaultColWidth="14.42578125" defaultRowHeight="15" customHeight="1" x14ac:dyDescent="0.25"/>
  <cols>
    <col min="1" max="1" width="8.7109375" customWidth="1"/>
    <col min="2" max="2" width="6.5703125" customWidth="1"/>
    <col min="3" max="3" width="6.7109375" customWidth="1"/>
    <col min="4" max="4" width="6.85546875" customWidth="1"/>
    <col min="5" max="21" width="13.7109375" customWidth="1"/>
    <col min="22" max="26" width="8.7109375" customWidth="1"/>
  </cols>
  <sheetData>
    <row r="1" spans="1:21" ht="14.25" customHeight="1" x14ac:dyDescent="0.25">
      <c r="B1" s="188" t="s">
        <v>78</v>
      </c>
      <c r="C1" s="188"/>
      <c r="D1" s="188"/>
      <c r="E1" s="188"/>
      <c r="F1" s="188"/>
      <c r="G1" s="188"/>
      <c r="H1" s="188"/>
      <c r="I1" s="188"/>
    </row>
    <row r="2" spans="1:21" ht="15" customHeight="1" x14ac:dyDescent="0.25">
      <c r="B2" s="369" t="s">
        <v>79</v>
      </c>
      <c r="C2" s="287"/>
      <c r="D2" s="287"/>
      <c r="E2" s="287"/>
      <c r="F2" s="287"/>
      <c r="G2" s="287"/>
      <c r="H2" s="287"/>
      <c r="I2" s="287"/>
      <c r="J2" s="287"/>
      <c r="K2" s="287"/>
      <c r="L2" s="287"/>
      <c r="M2" s="287"/>
      <c r="N2" s="370"/>
      <c r="O2" s="373" t="s">
        <v>80</v>
      </c>
      <c r="P2" s="287"/>
      <c r="Q2" s="287"/>
      <c r="R2" s="287"/>
      <c r="S2" s="287"/>
      <c r="T2" s="287"/>
      <c r="U2" s="370"/>
    </row>
    <row r="3" spans="1:21" ht="20.25" customHeight="1" x14ac:dyDescent="0.25">
      <c r="B3" s="371"/>
      <c r="C3" s="288"/>
      <c r="D3" s="288"/>
      <c r="E3" s="288"/>
      <c r="F3" s="288"/>
      <c r="G3" s="288"/>
      <c r="H3" s="288"/>
      <c r="I3" s="288"/>
      <c r="J3" s="288"/>
      <c r="K3" s="288"/>
      <c r="L3" s="288"/>
      <c r="M3" s="288"/>
      <c r="N3" s="372"/>
      <c r="O3" s="285"/>
      <c r="P3" s="285"/>
      <c r="Q3" s="285"/>
      <c r="R3" s="285"/>
      <c r="S3" s="285"/>
      <c r="T3" s="285"/>
      <c r="U3" s="374"/>
    </row>
    <row r="4" spans="1:21" ht="24.75" x14ac:dyDescent="0.25">
      <c r="B4" s="375" t="s">
        <v>113</v>
      </c>
      <c r="C4" s="285"/>
      <c r="D4" s="285"/>
      <c r="E4" s="285"/>
      <c r="F4" s="285"/>
      <c r="G4" s="285"/>
      <c r="H4" s="285"/>
      <c r="I4" s="285"/>
      <c r="J4" s="285"/>
      <c r="K4" s="285"/>
      <c r="L4" s="285"/>
      <c r="M4" s="285"/>
      <c r="N4" s="374"/>
      <c r="O4" s="198" t="s">
        <v>114</v>
      </c>
      <c r="P4" s="21" t="s">
        <v>114</v>
      </c>
      <c r="Q4" s="22" t="s">
        <v>83</v>
      </c>
      <c r="R4" s="22" t="s">
        <v>83</v>
      </c>
      <c r="S4" s="22" t="s">
        <v>83</v>
      </c>
      <c r="T4" s="22" t="s">
        <v>83</v>
      </c>
      <c r="U4" s="23" t="s">
        <v>84</v>
      </c>
    </row>
    <row r="5" spans="1:21" ht="15.75" customHeight="1" x14ac:dyDescent="0.25">
      <c r="B5" s="376" t="s">
        <v>85</v>
      </c>
      <c r="C5" s="379" t="s">
        <v>86</v>
      </c>
      <c r="D5" s="370"/>
      <c r="E5" s="380" t="s">
        <v>87</v>
      </c>
      <c r="F5" s="381"/>
      <c r="G5" s="381"/>
      <c r="H5" s="381"/>
      <c r="I5" s="381"/>
      <c r="J5" s="381"/>
      <c r="K5" s="381"/>
      <c r="L5" s="381"/>
      <c r="M5" s="381"/>
      <c r="N5" s="382"/>
      <c r="O5" s="198" t="s">
        <v>88</v>
      </c>
      <c r="P5" s="22" t="s">
        <v>115</v>
      </c>
      <c r="Q5" s="22" t="s">
        <v>88</v>
      </c>
      <c r="R5" s="22" t="s">
        <v>116</v>
      </c>
      <c r="S5" s="22" t="s">
        <v>117</v>
      </c>
      <c r="T5" s="22" t="s">
        <v>115</v>
      </c>
      <c r="U5" s="23" t="s">
        <v>118</v>
      </c>
    </row>
    <row r="6" spans="1:21" ht="14.25" customHeight="1" x14ac:dyDescent="0.25">
      <c r="B6" s="377"/>
      <c r="C6" s="285"/>
      <c r="D6" s="374"/>
      <c r="E6" s="130" t="s">
        <v>91</v>
      </c>
      <c r="F6" s="131">
        <v>4</v>
      </c>
      <c r="G6" s="131">
        <v>5</v>
      </c>
      <c r="H6" s="131">
        <v>6</v>
      </c>
      <c r="I6" s="131">
        <v>7</v>
      </c>
      <c r="J6" s="131">
        <v>8</v>
      </c>
      <c r="K6" s="131">
        <v>9</v>
      </c>
      <c r="L6" s="131">
        <v>10</v>
      </c>
      <c r="M6" s="131">
        <v>11</v>
      </c>
      <c r="N6" s="132">
        <v>12</v>
      </c>
      <c r="O6" s="199" t="s">
        <v>119</v>
      </c>
      <c r="P6" s="22" t="s">
        <v>120</v>
      </c>
      <c r="Q6" s="22" t="s">
        <v>121</v>
      </c>
      <c r="R6" s="22" t="s">
        <v>122</v>
      </c>
      <c r="S6" s="22" t="s">
        <v>122</v>
      </c>
      <c r="T6" s="22" t="s">
        <v>121</v>
      </c>
      <c r="U6" s="23" t="s">
        <v>120</v>
      </c>
    </row>
    <row r="7" spans="1:21" ht="15.75" customHeight="1" x14ac:dyDescent="0.25">
      <c r="B7" s="377"/>
      <c r="C7" s="200" t="s">
        <v>93</v>
      </c>
      <c r="D7" s="125">
        <f>'2022 SMI Brackets'!C6</f>
        <v>0</v>
      </c>
      <c r="E7" s="133">
        <f>'2023 SMI Brackets'!F6</f>
        <v>0</v>
      </c>
      <c r="F7" s="133">
        <f>'2023 SMI Brackets'!G6</f>
        <v>0</v>
      </c>
      <c r="G7" s="133">
        <f>'2023 SMI Brackets'!H6</f>
        <v>0</v>
      </c>
      <c r="H7" s="133">
        <f>'2023 SMI Brackets'!I6</f>
        <v>0</v>
      </c>
      <c r="I7" s="133">
        <f>'2023 SMI Brackets'!J6</f>
        <v>0</v>
      </c>
      <c r="J7" s="133">
        <f>'2023 SMI Brackets'!K6</f>
        <v>0</v>
      </c>
      <c r="K7" s="133">
        <f>'2023 SMI Brackets'!L6</f>
        <v>0</v>
      </c>
      <c r="L7" s="133">
        <f>'2023 SMI Brackets'!M6</f>
        <v>0</v>
      </c>
      <c r="M7" s="133">
        <f>'2023 SMI Brackets'!N6</f>
        <v>0</v>
      </c>
      <c r="N7" s="133">
        <f>'2023 SMI Brackets'!O6</f>
        <v>0</v>
      </c>
      <c r="O7" s="365">
        <f>'Fee Schedule FY24'!E5</f>
        <v>0.04</v>
      </c>
      <c r="P7" s="365">
        <f>'Fee Schedule FY24'!H5</f>
        <v>1.6E-2</v>
      </c>
      <c r="Q7" s="365">
        <f>'Fee Schedule FY24'!D5</f>
        <v>0.04</v>
      </c>
      <c r="R7" s="365">
        <f>'Fee Schedule FY24'!F5</f>
        <v>2.4E-2</v>
      </c>
      <c r="S7" s="365">
        <f>'Fee Schedule FY24'!G5</f>
        <v>1.6E-2</v>
      </c>
      <c r="T7" s="365">
        <f>'Fee Schedule FY24'!G5</f>
        <v>1.6E-2</v>
      </c>
      <c r="U7" s="365">
        <f>'Fee Schedule FY24'!I5</f>
        <v>2.1999999999999999E-2</v>
      </c>
    </row>
    <row r="8" spans="1:21" ht="14.25" customHeight="1" x14ac:dyDescent="0.25">
      <c r="A8" s="201"/>
      <c r="B8" s="377"/>
      <c r="C8" s="202" t="s">
        <v>94</v>
      </c>
      <c r="D8" s="126">
        <f>'2022 SMI Brackets'!C7</f>
        <v>0.12</v>
      </c>
      <c r="E8" s="133">
        <f>'2023 SMI Brackets'!F7</f>
        <v>13424</v>
      </c>
      <c r="F8" s="133">
        <f>'2023 SMI Brackets'!G7</f>
        <v>15981</v>
      </c>
      <c r="G8" s="133">
        <f>'2023 SMI Brackets'!H7</f>
        <v>18538</v>
      </c>
      <c r="H8" s="133">
        <f>'2023 SMI Brackets'!I7</f>
        <v>21095</v>
      </c>
      <c r="I8" s="133">
        <f>'2023 SMI Brackets'!J7</f>
        <v>21575</v>
      </c>
      <c r="J8" s="133">
        <f>'2023 SMI Brackets'!K7</f>
        <v>22054</v>
      </c>
      <c r="K8" s="133">
        <f>'2023 SMI Brackets'!L7</f>
        <v>22534</v>
      </c>
      <c r="L8" s="133">
        <f>'2023 SMI Brackets'!M7</f>
        <v>23013</v>
      </c>
      <c r="M8" s="133">
        <f>'2023 SMI Brackets'!N7</f>
        <v>23493</v>
      </c>
      <c r="N8" s="133">
        <f>'2023 SMI Brackets'!O7</f>
        <v>23972</v>
      </c>
      <c r="O8" s="346"/>
      <c r="P8" s="346"/>
      <c r="Q8" s="346"/>
      <c r="R8" s="346"/>
      <c r="S8" s="346"/>
      <c r="T8" s="346"/>
      <c r="U8" s="346"/>
    </row>
    <row r="9" spans="1:21" ht="14.25" customHeight="1" x14ac:dyDescent="0.25">
      <c r="A9" s="201"/>
      <c r="B9" s="377"/>
      <c r="C9" s="203" t="s">
        <v>93</v>
      </c>
      <c r="D9" s="127">
        <f>'2022 SMI Brackets'!C8</f>
        <v>0.12</v>
      </c>
      <c r="E9" s="134">
        <f>'2023 SMI Brackets'!F8</f>
        <v>13425</v>
      </c>
      <c r="F9" s="134">
        <f>'2023 SMI Brackets'!G8</f>
        <v>15982</v>
      </c>
      <c r="G9" s="134">
        <f>'2023 SMI Brackets'!H8</f>
        <v>18539</v>
      </c>
      <c r="H9" s="134">
        <f>'2023 SMI Brackets'!I8</f>
        <v>21096</v>
      </c>
      <c r="I9" s="134">
        <f>'2023 SMI Brackets'!J8</f>
        <v>21576</v>
      </c>
      <c r="J9" s="134">
        <f>'2023 SMI Brackets'!K8</f>
        <v>22055</v>
      </c>
      <c r="K9" s="134">
        <f>'2023 SMI Brackets'!L8</f>
        <v>22535</v>
      </c>
      <c r="L9" s="134">
        <f>'2023 SMI Brackets'!M8</f>
        <v>23014</v>
      </c>
      <c r="M9" s="134">
        <f>'2023 SMI Brackets'!N8</f>
        <v>23494</v>
      </c>
      <c r="N9" s="134">
        <f>'2023 SMI Brackets'!O8</f>
        <v>23973</v>
      </c>
      <c r="O9" s="366">
        <f>'Fee Schedule FY24'!E7</f>
        <v>7.0000000000000007E-2</v>
      </c>
      <c r="P9" s="366">
        <f>'Fee Schedule FY24'!H7</f>
        <v>2.8000000000000004E-2</v>
      </c>
      <c r="Q9" s="366">
        <f>'Fee Schedule FY24'!D7</f>
        <v>7.0000000000000007E-2</v>
      </c>
      <c r="R9" s="366">
        <f>'Fee Schedule FY24'!F7</f>
        <v>4.2000000000000003E-2</v>
      </c>
      <c r="S9" s="366">
        <f>'Fee Schedule FY24'!G7</f>
        <v>2.8000000000000004E-2</v>
      </c>
      <c r="T9" s="366">
        <f>'Fee Schedule FY24'!G7</f>
        <v>2.8000000000000004E-2</v>
      </c>
      <c r="U9" s="366">
        <f>'Fee Schedule FY24'!I7</f>
        <v>3.9E-2</v>
      </c>
    </row>
    <row r="10" spans="1:21" ht="14.25" customHeight="1" x14ac:dyDescent="0.25">
      <c r="A10" s="201"/>
      <c r="B10" s="377"/>
      <c r="C10" s="204" t="s">
        <v>94</v>
      </c>
      <c r="D10" s="128">
        <f>'2022 SMI Brackets'!C9</f>
        <v>0.15</v>
      </c>
      <c r="E10" s="134">
        <f>'2023 SMI Brackets'!F9</f>
        <v>16780</v>
      </c>
      <c r="F10" s="134">
        <f>'2023 SMI Brackets'!G9</f>
        <v>19977</v>
      </c>
      <c r="G10" s="134">
        <f>'2023 SMI Brackets'!H9</f>
        <v>23173</v>
      </c>
      <c r="H10" s="134">
        <f>'2023 SMI Brackets'!I9</f>
        <v>26369</v>
      </c>
      <c r="I10" s="134">
        <f>'2023 SMI Brackets'!J9</f>
        <v>26969</v>
      </c>
      <c r="J10" s="134">
        <f>'2023 SMI Brackets'!K9</f>
        <v>27568</v>
      </c>
      <c r="K10" s="134">
        <f>'2023 SMI Brackets'!L9</f>
        <v>28167</v>
      </c>
      <c r="L10" s="134">
        <f>'2023 SMI Brackets'!M9</f>
        <v>28767</v>
      </c>
      <c r="M10" s="134">
        <f>'2023 SMI Brackets'!N9</f>
        <v>29366</v>
      </c>
      <c r="N10" s="134">
        <f>'2023 SMI Brackets'!O9</f>
        <v>29965</v>
      </c>
      <c r="O10" s="346"/>
      <c r="P10" s="346"/>
      <c r="Q10" s="346"/>
      <c r="R10" s="346"/>
      <c r="S10" s="346"/>
      <c r="T10" s="346"/>
      <c r="U10" s="346"/>
    </row>
    <row r="11" spans="1:21" ht="14.25" customHeight="1" x14ac:dyDescent="0.25">
      <c r="B11" s="377"/>
      <c r="C11" s="205" t="s">
        <v>93</v>
      </c>
      <c r="D11" s="126">
        <f>'2022 SMI Brackets'!C10</f>
        <v>0.15</v>
      </c>
      <c r="E11" s="133">
        <f>'2023 SMI Brackets'!F10</f>
        <v>16781</v>
      </c>
      <c r="F11" s="133">
        <f>'2023 SMI Brackets'!G10</f>
        <v>19978</v>
      </c>
      <c r="G11" s="133">
        <f>'2023 SMI Brackets'!H10</f>
        <v>23174</v>
      </c>
      <c r="H11" s="133">
        <f>'2023 SMI Brackets'!I10</f>
        <v>26370</v>
      </c>
      <c r="I11" s="133">
        <f>'2023 SMI Brackets'!J10</f>
        <v>26970</v>
      </c>
      <c r="J11" s="133">
        <f>'2023 SMI Brackets'!K10</f>
        <v>27569</v>
      </c>
      <c r="K11" s="133">
        <f>'2023 SMI Brackets'!L10</f>
        <v>28168</v>
      </c>
      <c r="L11" s="133">
        <f>'2023 SMI Brackets'!M10</f>
        <v>28768</v>
      </c>
      <c r="M11" s="133">
        <f>'2023 SMI Brackets'!N10</f>
        <v>29367</v>
      </c>
      <c r="N11" s="133">
        <f>'2023 SMI Brackets'!O10</f>
        <v>29966</v>
      </c>
      <c r="O11" s="365">
        <f>'Fee Schedule FY24'!E9</f>
        <v>0.08</v>
      </c>
      <c r="P11" s="365">
        <f>'Fee Schedule FY24'!H9</f>
        <v>3.2000000000000001E-2</v>
      </c>
      <c r="Q11" s="365">
        <f>'Fee Schedule FY24'!D9</f>
        <v>7.0000000000000007E-2</v>
      </c>
      <c r="R11" s="365">
        <f>'Fee Schedule FY24'!F9</f>
        <v>4.2000000000000003E-2</v>
      </c>
      <c r="S11" s="365">
        <f>'Fee Schedule FY24'!G9</f>
        <v>2.8000000000000004E-2</v>
      </c>
      <c r="T11" s="365">
        <f>'Fee Schedule FY24'!G9</f>
        <v>2.8000000000000004E-2</v>
      </c>
      <c r="U11" s="365">
        <f>'Fee Schedule FY24'!I9</f>
        <v>3.9E-2</v>
      </c>
    </row>
    <row r="12" spans="1:21" ht="14.25" customHeight="1" x14ac:dyDescent="0.25">
      <c r="B12" s="377"/>
      <c r="C12" s="206" t="s">
        <v>94</v>
      </c>
      <c r="D12" s="129">
        <f>'2022 SMI Brackets'!C11</f>
        <v>0.17</v>
      </c>
      <c r="E12" s="133">
        <f>'2023 SMI Brackets'!F11</f>
        <v>19018</v>
      </c>
      <c r="F12" s="133">
        <f>'2023 SMI Brackets'!G11</f>
        <v>22640</v>
      </c>
      <c r="G12" s="133">
        <f>'2023 SMI Brackets'!H11</f>
        <v>26263</v>
      </c>
      <c r="H12" s="133">
        <f>'2023 SMI Brackets'!I11</f>
        <v>29885</v>
      </c>
      <c r="I12" s="133">
        <f>'2023 SMI Brackets'!J11</f>
        <v>30565</v>
      </c>
      <c r="J12" s="133">
        <f>'2023 SMI Brackets'!K11</f>
        <v>31244</v>
      </c>
      <c r="K12" s="133">
        <f>'2023 SMI Brackets'!L11</f>
        <v>31923</v>
      </c>
      <c r="L12" s="133">
        <f>'2023 SMI Brackets'!M11</f>
        <v>32602</v>
      </c>
      <c r="M12" s="133">
        <f>'2023 SMI Brackets'!N11</f>
        <v>33282</v>
      </c>
      <c r="N12" s="133">
        <f>'2023 SMI Brackets'!O11</f>
        <v>33961</v>
      </c>
      <c r="O12" s="346"/>
      <c r="P12" s="346"/>
      <c r="Q12" s="346"/>
      <c r="R12" s="346"/>
      <c r="S12" s="346"/>
      <c r="T12" s="346"/>
      <c r="U12" s="346"/>
    </row>
    <row r="13" spans="1:21" ht="14.25" customHeight="1" x14ac:dyDescent="0.25">
      <c r="B13" s="377"/>
      <c r="C13" s="203" t="s">
        <v>93</v>
      </c>
      <c r="D13" s="127">
        <f>'2022 SMI Brackets'!C12</f>
        <v>0.17</v>
      </c>
      <c r="E13" s="134">
        <f>'2023 SMI Brackets'!F12</f>
        <v>19019</v>
      </c>
      <c r="F13" s="134">
        <f>'2023 SMI Brackets'!G12</f>
        <v>22641</v>
      </c>
      <c r="G13" s="134">
        <f>'2023 SMI Brackets'!H12</f>
        <v>26264</v>
      </c>
      <c r="H13" s="134">
        <f>'2023 SMI Brackets'!I12</f>
        <v>29886</v>
      </c>
      <c r="I13" s="134">
        <f>'2023 SMI Brackets'!J12</f>
        <v>30566</v>
      </c>
      <c r="J13" s="134">
        <f>'2023 SMI Brackets'!K12</f>
        <v>31245</v>
      </c>
      <c r="K13" s="134">
        <f>'2023 SMI Brackets'!L12</f>
        <v>31924</v>
      </c>
      <c r="L13" s="134">
        <f>'2023 SMI Brackets'!M12</f>
        <v>32603</v>
      </c>
      <c r="M13" s="134">
        <f>'2023 SMI Brackets'!N12</f>
        <v>33283</v>
      </c>
      <c r="N13" s="134">
        <f>'2023 SMI Brackets'!O12</f>
        <v>33962</v>
      </c>
      <c r="O13" s="366">
        <f>'Fee Schedule FY24'!E11</f>
        <v>8.5000000000000006E-2</v>
      </c>
      <c r="P13" s="366">
        <f>'Fee Schedule FY24'!H11</f>
        <v>3.4000000000000002E-2</v>
      </c>
      <c r="Q13" s="366">
        <f>'Fee Schedule FY24'!D11</f>
        <v>7.4999999999999997E-2</v>
      </c>
      <c r="R13" s="366">
        <f>'Fee Schedule FY24'!F11</f>
        <v>4.4999999999999998E-2</v>
      </c>
      <c r="S13" s="366">
        <f>'Fee Schedule FY24'!G11</f>
        <v>0.03</v>
      </c>
      <c r="T13" s="366">
        <f>'Fee Schedule FY24'!G11</f>
        <v>0.03</v>
      </c>
      <c r="U13" s="366">
        <f>'Fee Schedule FY24'!I11</f>
        <v>4.2000000000000003E-2</v>
      </c>
    </row>
    <row r="14" spans="1:21" ht="14.25" customHeight="1" x14ac:dyDescent="0.25">
      <c r="B14" s="377"/>
      <c r="C14" s="204" t="s">
        <v>94</v>
      </c>
      <c r="D14" s="128">
        <f>'2022 SMI Brackets'!C13</f>
        <v>0.2</v>
      </c>
      <c r="E14" s="134">
        <f>'2023 SMI Brackets'!F13</f>
        <v>22374</v>
      </c>
      <c r="F14" s="134">
        <f>'2023 SMI Brackets'!G13</f>
        <v>26636</v>
      </c>
      <c r="G14" s="134">
        <f>'2023 SMI Brackets'!H13</f>
        <v>30898</v>
      </c>
      <c r="H14" s="134">
        <f>'2023 SMI Brackets'!I13</f>
        <v>35159</v>
      </c>
      <c r="I14" s="134">
        <f>'2023 SMI Brackets'!J13</f>
        <v>35959</v>
      </c>
      <c r="J14" s="134">
        <f>'2023 SMI Brackets'!K13</f>
        <v>36758</v>
      </c>
      <c r="K14" s="134">
        <f>'2023 SMI Brackets'!L13</f>
        <v>37557</v>
      </c>
      <c r="L14" s="134">
        <f>'2023 SMI Brackets'!M13</f>
        <v>38356</v>
      </c>
      <c r="M14" s="134">
        <f>'2023 SMI Brackets'!N13</f>
        <v>39155</v>
      </c>
      <c r="N14" s="134">
        <f>'2023 SMI Brackets'!O13</f>
        <v>39954</v>
      </c>
      <c r="O14" s="346"/>
      <c r="P14" s="346"/>
      <c r="Q14" s="346"/>
      <c r="R14" s="346"/>
      <c r="S14" s="346"/>
      <c r="T14" s="346"/>
      <c r="U14" s="346"/>
    </row>
    <row r="15" spans="1:21" ht="14.25" customHeight="1" x14ac:dyDescent="0.25">
      <c r="B15" s="377"/>
      <c r="C15" s="205" t="s">
        <v>93</v>
      </c>
      <c r="D15" s="126">
        <f>'2022 SMI Brackets'!C14</f>
        <v>0.2</v>
      </c>
      <c r="E15" s="133">
        <f>'2023 SMI Brackets'!F14</f>
        <v>22375</v>
      </c>
      <c r="F15" s="133">
        <f>'2023 SMI Brackets'!G14</f>
        <v>26637</v>
      </c>
      <c r="G15" s="133">
        <f>'2023 SMI Brackets'!H14</f>
        <v>30899</v>
      </c>
      <c r="H15" s="133">
        <f>'2023 SMI Brackets'!I14</f>
        <v>35160</v>
      </c>
      <c r="I15" s="133">
        <f>'2023 SMI Brackets'!J14</f>
        <v>35960</v>
      </c>
      <c r="J15" s="133">
        <f>'2023 SMI Brackets'!K14</f>
        <v>36759</v>
      </c>
      <c r="K15" s="133">
        <f>'2023 SMI Brackets'!L14</f>
        <v>37558</v>
      </c>
      <c r="L15" s="133">
        <f>'2023 SMI Brackets'!M14</f>
        <v>38357</v>
      </c>
      <c r="M15" s="133">
        <f>'2023 SMI Brackets'!N14</f>
        <v>39156</v>
      </c>
      <c r="N15" s="133">
        <f>'2023 SMI Brackets'!O14</f>
        <v>39955</v>
      </c>
      <c r="O15" s="365">
        <f>'Fee Schedule FY24'!E13</f>
        <v>0.09</v>
      </c>
      <c r="P15" s="365">
        <f>'Fee Schedule FY24'!H13</f>
        <v>3.5999999999999997E-2</v>
      </c>
      <c r="Q15" s="365">
        <f>'Fee Schedule FY24'!D13</f>
        <v>7.4999999999999997E-2</v>
      </c>
      <c r="R15" s="365">
        <f>'Fee Schedule FY24'!F13</f>
        <v>4.4999999999999998E-2</v>
      </c>
      <c r="S15" s="365">
        <f>'Fee Schedule FY24'!G13</f>
        <v>0.03</v>
      </c>
      <c r="T15" s="365">
        <f>'Fee Schedule FY24'!G13</f>
        <v>0.03</v>
      </c>
      <c r="U15" s="365">
        <f>'Fee Schedule FY24'!I13</f>
        <v>4.2000000000000003E-2</v>
      </c>
    </row>
    <row r="16" spans="1:21" ht="14.25" customHeight="1" x14ac:dyDescent="0.25">
      <c r="B16" s="377"/>
      <c r="C16" s="206" t="s">
        <v>94</v>
      </c>
      <c r="D16" s="129">
        <f>'2022 SMI Brackets'!C15</f>
        <v>0.23</v>
      </c>
      <c r="E16" s="133">
        <f>'2023 SMI Brackets'!F15</f>
        <v>25730</v>
      </c>
      <c r="F16" s="133">
        <f>'2023 SMI Brackets'!G15</f>
        <v>30631</v>
      </c>
      <c r="G16" s="133">
        <f>'2023 SMI Brackets'!H15</f>
        <v>35532</v>
      </c>
      <c r="H16" s="133">
        <f>'2023 SMI Brackets'!I15</f>
        <v>40433</v>
      </c>
      <c r="I16" s="133">
        <f>'2023 SMI Brackets'!J15</f>
        <v>41353</v>
      </c>
      <c r="J16" s="133">
        <f>'2023 SMI Brackets'!K15</f>
        <v>42271</v>
      </c>
      <c r="K16" s="133">
        <f>'2023 SMI Brackets'!L15</f>
        <v>43190</v>
      </c>
      <c r="L16" s="133">
        <f>'2023 SMI Brackets'!M15</f>
        <v>44109</v>
      </c>
      <c r="M16" s="133">
        <f>'2023 SMI Brackets'!N15</f>
        <v>45028</v>
      </c>
      <c r="N16" s="133">
        <f>'2023 SMI Brackets'!O15</f>
        <v>45947</v>
      </c>
      <c r="O16" s="346"/>
      <c r="P16" s="346"/>
      <c r="Q16" s="346"/>
      <c r="R16" s="346"/>
      <c r="S16" s="346"/>
      <c r="T16" s="346"/>
      <c r="U16" s="346"/>
    </row>
    <row r="17" spans="2:21" ht="14.25" customHeight="1" x14ac:dyDescent="0.25">
      <c r="B17" s="377"/>
      <c r="C17" s="203" t="s">
        <v>93</v>
      </c>
      <c r="D17" s="127">
        <f>'2022 SMI Brackets'!C16</f>
        <v>0.23</v>
      </c>
      <c r="E17" s="134">
        <f>'2023 SMI Brackets'!F16</f>
        <v>25731</v>
      </c>
      <c r="F17" s="134">
        <f>'2023 SMI Brackets'!G16</f>
        <v>30632</v>
      </c>
      <c r="G17" s="134">
        <f>'2023 SMI Brackets'!H16</f>
        <v>35533</v>
      </c>
      <c r="H17" s="134">
        <f>'2023 SMI Brackets'!I16</f>
        <v>40434</v>
      </c>
      <c r="I17" s="134">
        <f>'2023 SMI Brackets'!J16</f>
        <v>41354</v>
      </c>
      <c r="J17" s="134">
        <f>'2023 SMI Brackets'!K16</f>
        <v>42272</v>
      </c>
      <c r="K17" s="134">
        <f>'2023 SMI Brackets'!L16</f>
        <v>43191</v>
      </c>
      <c r="L17" s="134">
        <f>'2023 SMI Brackets'!M16</f>
        <v>44110</v>
      </c>
      <c r="M17" s="134">
        <f>'2023 SMI Brackets'!N16</f>
        <v>45029</v>
      </c>
      <c r="N17" s="134">
        <f>'2023 SMI Brackets'!O16</f>
        <v>45948</v>
      </c>
      <c r="O17" s="366">
        <f>'Fee Schedule FY24'!E15</f>
        <v>9.5000000000000001E-2</v>
      </c>
      <c r="P17" s="366">
        <f>'Fee Schedule FY24'!H15</f>
        <v>3.8000000000000006E-2</v>
      </c>
      <c r="Q17" s="366">
        <f>'Fee Schedule FY24'!D15</f>
        <v>0.08</v>
      </c>
      <c r="R17" s="366">
        <f>'Fee Schedule FY24'!F15</f>
        <v>4.8000000000000001E-2</v>
      </c>
      <c r="S17" s="366">
        <f>'Fee Schedule FY24'!G15</f>
        <v>3.2000000000000001E-2</v>
      </c>
      <c r="T17" s="366">
        <f>'Fee Schedule FY24'!G15</f>
        <v>3.2000000000000001E-2</v>
      </c>
      <c r="U17" s="366">
        <f>'Fee Schedule FY24'!I15</f>
        <v>4.4999999999999998E-2</v>
      </c>
    </row>
    <row r="18" spans="2:21" ht="14.25" customHeight="1" x14ac:dyDescent="0.25">
      <c r="B18" s="377"/>
      <c r="C18" s="204" t="s">
        <v>94</v>
      </c>
      <c r="D18" s="128">
        <f>'2022 SMI Brackets'!C17</f>
        <v>0.26</v>
      </c>
      <c r="E18" s="134">
        <f>'2023 SMI Brackets'!F17</f>
        <v>29086</v>
      </c>
      <c r="F18" s="134">
        <f>'2023 SMI Brackets'!G17</f>
        <v>34627</v>
      </c>
      <c r="G18" s="134">
        <f>'2023 SMI Brackets'!H17</f>
        <v>40167</v>
      </c>
      <c r="H18" s="134">
        <f>'2023 SMI Brackets'!I17</f>
        <v>45708</v>
      </c>
      <c r="I18" s="134">
        <f>'2023 SMI Brackets'!J17</f>
        <v>46746</v>
      </c>
      <c r="J18" s="134">
        <f>'2023 SMI Brackets'!K17</f>
        <v>47785</v>
      </c>
      <c r="K18" s="134">
        <f>'2023 SMI Brackets'!L17</f>
        <v>48824</v>
      </c>
      <c r="L18" s="134">
        <f>'2023 SMI Brackets'!M17</f>
        <v>49863</v>
      </c>
      <c r="M18" s="134">
        <f>'2023 SMI Brackets'!N17</f>
        <v>50902</v>
      </c>
      <c r="N18" s="134">
        <f>'2023 SMI Brackets'!O17</f>
        <v>51941</v>
      </c>
      <c r="O18" s="346"/>
      <c r="P18" s="346"/>
      <c r="Q18" s="346"/>
      <c r="R18" s="346"/>
      <c r="S18" s="346"/>
      <c r="T18" s="346"/>
      <c r="U18" s="346"/>
    </row>
    <row r="19" spans="2:21" ht="14.25" customHeight="1" x14ac:dyDescent="0.25">
      <c r="B19" s="377"/>
      <c r="C19" s="205" t="s">
        <v>93</v>
      </c>
      <c r="D19" s="126">
        <f>'2022 SMI Brackets'!C18</f>
        <v>0.26</v>
      </c>
      <c r="E19" s="133">
        <f>'2023 SMI Brackets'!F18</f>
        <v>29087</v>
      </c>
      <c r="F19" s="133">
        <f>'2023 SMI Brackets'!G18</f>
        <v>34628</v>
      </c>
      <c r="G19" s="133">
        <f>'2023 SMI Brackets'!H18</f>
        <v>40168</v>
      </c>
      <c r="H19" s="133">
        <f>'2023 SMI Brackets'!I18</f>
        <v>45709</v>
      </c>
      <c r="I19" s="133">
        <f>'2023 SMI Brackets'!J18</f>
        <v>46747</v>
      </c>
      <c r="J19" s="133">
        <f>'2023 SMI Brackets'!K18</f>
        <v>47786</v>
      </c>
      <c r="K19" s="133">
        <f>'2023 SMI Brackets'!L18</f>
        <v>48825</v>
      </c>
      <c r="L19" s="133">
        <f>'2023 SMI Brackets'!M18</f>
        <v>49864</v>
      </c>
      <c r="M19" s="133">
        <f>'2023 SMI Brackets'!N18</f>
        <v>50903</v>
      </c>
      <c r="N19" s="133">
        <f>'2023 SMI Brackets'!O18</f>
        <v>51942</v>
      </c>
      <c r="O19" s="365">
        <f>'Fee Schedule FY24'!E17</f>
        <v>9.5000000000000001E-2</v>
      </c>
      <c r="P19" s="365">
        <f>'Fee Schedule FY24'!H17</f>
        <v>3.8000000000000006E-2</v>
      </c>
      <c r="Q19" s="365">
        <f>'Fee Schedule FY24'!D17</f>
        <v>0.08</v>
      </c>
      <c r="R19" s="365">
        <f>'Fee Schedule FY24'!F17</f>
        <v>4.8000000000000001E-2</v>
      </c>
      <c r="S19" s="365">
        <f>'Fee Schedule FY24'!G17</f>
        <v>3.2000000000000001E-2</v>
      </c>
      <c r="T19" s="365">
        <f>'Fee Schedule FY24'!G17</f>
        <v>3.2000000000000001E-2</v>
      </c>
      <c r="U19" s="365">
        <f>'Fee Schedule FY24'!I17</f>
        <v>4.4999999999999998E-2</v>
      </c>
    </row>
    <row r="20" spans="2:21" ht="14.25" customHeight="1" x14ac:dyDescent="0.25">
      <c r="B20" s="377"/>
      <c r="C20" s="206" t="s">
        <v>94</v>
      </c>
      <c r="D20" s="129">
        <f>'2022 SMI Brackets'!C19</f>
        <v>0.28999999999999998</v>
      </c>
      <c r="E20" s="133">
        <f>'2023 SMI Brackets'!F19</f>
        <v>32442</v>
      </c>
      <c r="F20" s="133">
        <f>'2023 SMI Brackets'!G19</f>
        <v>38622</v>
      </c>
      <c r="G20" s="133">
        <f>'2023 SMI Brackets'!H19</f>
        <v>44802</v>
      </c>
      <c r="H20" s="133">
        <f>'2023 SMI Brackets'!I19</f>
        <v>50982</v>
      </c>
      <c r="I20" s="133">
        <f>'2023 SMI Brackets'!J19</f>
        <v>52140</v>
      </c>
      <c r="J20" s="133">
        <f>'2023 SMI Brackets'!K19</f>
        <v>53299</v>
      </c>
      <c r="K20" s="133">
        <f>'2023 SMI Brackets'!L19</f>
        <v>54458</v>
      </c>
      <c r="L20" s="133">
        <f>'2023 SMI Brackets'!M19</f>
        <v>55616</v>
      </c>
      <c r="M20" s="133">
        <f>'2023 SMI Brackets'!N19</f>
        <v>56775</v>
      </c>
      <c r="N20" s="133">
        <f>'2023 SMI Brackets'!O19</f>
        <v>57934</v>
      </c>
      <c r="O20" s="346"/>
      <c r="P20" s="346"/>
      <c r="Q20" s="346"/>
      <c r="R20" s="346"/>
      <c r="S20" s="346"/>
      <c r="T20" s="346"/>
      <c r="U20" s="346"/>
    </row>
    <row r="21" spans="2:21" ht="14.25" customHeight="1" x14ac:dyDescent="0.25">
      <c r="B21" s="377"/>
      <c r="C21" s="203" t="s">
        <v>93</v>
      </c>
      <c r="D21" s="127">
        <f>'2022 SMI Brackets'!C20</f>
        <v>0.28999999999999998</v>
      </c>
      <c r="E21" s="134">
        <f>'2023 SMI Brackets'!F20</f>
        <v>32443</v>
      </c>
      <c r="F21" s="134">
        <f>'2023 SMI Brackets'!G20</f>
        <v>38623</v>
      </c>
      <c r="G21" s="134">
        <f>'2023 SMI Brackets'!H20</f>
        <v>44803</v>
      </c>
      <c r="H21" s="134">
        <f>'2023 SMI Brackets'!I20</f>
        <v>50983</v>
      </c>
      <c r="I21" s="134">
        <f>'2023 SMI Brackets'!J20</f>
        <v>52141</v>
      </c>
      <c r="J21" s="134">
        <f>'2023 SMI Brackets'!K20</f>
        <v>53300</v>
      </c>
      <c r="K21" s="134">
        <f>'2023 SMI Brackets'!L20</f>
        <v>54459</v>
      </c>
      <c r="L21" s="134">
        <f>'2023 SMI Brackets'!M20</f>
        <v>55617</v>
      </c>
      <c r="M21" s="134">
        <f>'2023 SMI Brackets'!N20</f>
        <v>56776</v>
      </c>
      <c r="N21" s="134">
        <f>'2023 SMI Brackets'!O20</f>
        <v>57935</v>
      </c>
      <c r="O21" s="366">
        <f>'Fee Schedule FY24'!E19</f>
        <v>9.5000000000000001E-2</v>
      </c>
      <c r="P21" s="366">
        <f>'Fee Schedule FY24'!H19</f>
        <v>3.8000000000000006E-2</v>
      </c>
      <c r="Q21" s="366">
        <f>'Fee Schedule FY24'!D19</f>
        <v>0.08</v>
      </c>
      <c r="R21" s="366">
        <f>'Fee Schedule FY24'!F19</f>
        <v>4.8000000000000001E-2</v>
      </c>
      <c r="S21" s="366">
        <f>'Fee Schedule FY24'!G19</f>
        <v>3.2000000000000001E-2</v>
      </c>
      <c r="T21" s="366">
        <f>'Fee Schedule FY24'!G19</f>
        <v>3.2000000000000001E-2</v>
      </c>
      <c r="U21" s="366">
        <f>'Fee Schedule FY24'!I19</f>
        <v>4.4999999999999998E-2</v>
      </c>
    </row>
    <row r="22" spans="2:21" ht="14.25" customHeight="1" x14ac:dyDescent="0.25">
      <c r="B22" s="377"/>
      <c r="C22" s="204" t="s">
        <v>94</v>
      </c>
      <c r="D22" s="128">
        <f>'2022 SMI Brackets'!C21</f>
        <v>0.32</v>
      </c>
      <c r="E22" s="134">
        <f>'2023 SMI Brackets'!F21</f>
        <v>35799</v>
      </c>
      <c r="F22" s="134">
        <f>'2023 SMI Brackets'!G21</f>
        <v>42618</v>
      </c>
      <c r="G22" s="134">
        <f>'2023 SMI Brackets'!H21</f>
        <v>49437</v>
      </c>
      <c r="H22" s="134">
        <f>'2023 SMI Brackets'!I21</f>
        <v>56256</v>
      </c>
      <c r="I22" s="134">
        <f>'2023 SMI Brackets'!J21</f>
        <v>57534</v>
      </c>
      <c r="J22" s="134">
        <f>'2023 SMI Brackets'!K21</f>
        <v>58813</v>
      </c>
      <c r="K22" s="134">
        <f>'2023 SMI Brackets'!L21</f>
        <v>60091</v>
      </c>
      <c r="L22" s="134">
        <f>'2023 SMI Brackets'!M21</f>
        <v>61370</v>
      </c>
      <c r="M22" s="134">
        <f>'2023 SMI Brackets'!N21</f>
        <v>62649</v>
      </c>
      <c r="N22" s="134">
        <f>'2023 SMI Brackets'!O21</f>
        <v>63927</v>
      </c>
      <c r="O22" s="346"/>
      <c r="P22" s="346"/>
      <c r="Q22" s="346"/>
      <c r="R22" s="346"/>
      <c r="S22" s="346"/>
      <c r="T22" s="346"/>
      <c r="U22" s="346"/>
    </row>
    <row r="23" spans="2:21" ht="14.25" customHeight="1" x14ac:dyDescent="0.25">
      <c r="B23" s="377"/>
      <c r="C23" s="205" t="s">
        <v>93</v>
      </c>
      <c r="D23" s="126">
        <f>'2022 SMI Brackets'!C22</f>
        <v>0.32</v>
      </c>
      <c r="E23" s="133">
        <f>'2023 SMI Brackets'!F22</f>
        <v>35800</v>
      </c>
      <c r="F23" s="133">
        <f>'2023 SMI Brackets'!G22</f>
        <v>42619</v>
      </c>
      <c r="G23" s="133">
        <f>'2023 SMI Brackets'!H22</f>
        <v>49438</v>
      </c>
      <c r="H23" s="133">
        <f>'2023 SMI Brackets'!I22</f>
        <v>56257</v>
      </c>
      <c r="I23" s="133">
        <f>'2023 SMI Brackets'!J22</f>
        <v>57535</v>
      </c>
      <c r="J23" s="133">
        <f>'2023 SMI Brackets'!K22</f>
        <v>58814</v>
      </c>
      <c r="K23" s="133">
        <f>'2023 SMI Brackets'!L22</f>
        <v>60092</v>
      </c>
      <c r="L23" s="133">
        <f>'2023 SMI Brackets'!M22</f>
        <v>61371</v>
      </c>
      <c r="M23" s="133">
        <f>'2023 SMI Brackets'!N22</f>
        <v>62650</v>
      </c>
      <c r="N23" s="133">
        <f>'2023 SMI Brackets'!O22</f>
        <v>63928</v>
      </c>
      <c r="O23" s="365">
        <f>'Fee Schedule FY24'!E21</f>
        <v>9.5000000000000001E-2</v>
      </c>
      <c r="P23" s="365">
        <f>'Fee Schedule FY24'!H21</f>
        <v>3.8000000000000006E-2</v>
      </c>
      <c r="Q23" s="365">
        <f>'Fee Schedule FY24'!D21</f>
        <v>0.08</v>
      </c>
      <c r="R23" s="365">
        <f>'Fee Schedule FY24'!F21</f>
        <v>4.8000000000000001E-2</v>
      </c>
      <c r="S23" s="365">
        <f>'Fee Schedule FY24'!G21</f>
        <v>3.2000000000000001E-2</v>
      </c>
      <c r="T23" s="365">
        <f>'Fee Schedule FY24'!G21</f>
        <v>3.2000000000000001E-2</v>
      </c>
      <c r="U23" s="365">
        <f>'Fee Schedule FY24'!I21</f>
        <v>4.4999999999999998E-2</v>
      </c>
    </row>
    <row r="24" spans="2:21" ht="14.25" customHeight="1" x14ac:dyDescent="0.25">
      <c r="B24" s="377"/>
      <c r="C24" s="206" t="s">
        <v>94</v>
      </c>
      <c r="D24" s="129">
        <f>'2022 SMI Brackets'!C23</f>
        <v>0.35</v>
      </c>
      <c r="E24" s="133">
        <f>'2023 SMI Brackets'!F23</f>
        <v>39155</v>
      </c>
      <c r="F24" s="133">
        <f>'2023 SMI Brackets'!G23</f>
        <v>46613</v>
      </c>
      <c r="G24" s="133">
        <f>'2023 SMI Brackets'!H23</f>
        <v>54072</v>
      </c>
      <c r="H24" s="133">
        <f>'2023 SMI Brackets'!I23</f>
        <v>61530</v>
      </c>
      <c r="I24" s="133">
        <f>'2023 SMI Brackets'!J23</f>
        <v>62928</v>
      </c>
      <c r="J24" s="133">
        <f>'2023 SMI Brackets'!K23</f>
        <v>64327</v>
      </c>
      <c r="K24" s="133">
        <f>'2023 SMI Brackets'!L23</f>
        <v>65725</v>
      </c>
      <c r="L24" s="133">
        <f>'2023 SMI Brackets'!M23</f>
        <v>67123</v>
      </c>
      <c r="M24" s="133">
        <f>'2023 SMI Brackets'!N23</f>
        <v>68522</v>
      </c>
      <c r="N24" s="133">
        <f>'2023 SMI Brackets'!O23</f>
        <v>69921</v>
      </c>
      <c r="O24" s="346"/>
      <c r="P24" s="346"/>
      <c r="Q24" s="346"/>
      <c r="R24" s="346"/>
      <c r="S24" s="346"/>
      <c r="T24" s="346"/>
      <c r="U24" s="346"/>
    </row>
    <row r="25" spans="2:21" ht="14.25" customHeight="1" x14ac:dyDescent="0.25">
      <c r="B25" s="377"/>
      <c r="C25" s="203" t="s">
        <v>93</v>
      </c>
      <c r="D25" s="127">
        <f>'2022 SMI Brackets'!C24</f>
        <v>0.35</v>
      </c>
      <c r="E25" s="134">
        <f>'2023 SMI Brackets'!F24</f>
        <v>39156</v>
      </c>
      <c r="F25" s="134">
        <f>'2023 SMI Brackets'!G24</f>
        <v>46614</v>
      </c>
      <c r="G25" s="134">
        <f>'2023 SMI Brackets'!H24</f>
        <v>54073</v>
      </c>
      <c r="H25" s="134">
        <f>'2023 SMI Brackets'!I24</f>
        <v>61531</v>
      </c>
      <c r="I25" s="134">
        <f>'2023 SMI Brackets'!J24</f>
        <v>62929</v>
      </c>
      <c r="J25" s="134">
        <f>'2023 SMI Brackets'!K24</f>
        <v>64328</v>
      </c>
      <c r="K25" s="134">
        <f>'2023 SMI Brackets'!L24</f>
        <v>65726</v>
      </c>
      <c r="L25" s="134">
        <f>'2023 SMI Brackets'!M24</f>
        <v>67124</v>
      </c>
      <c r="M25" s="134">
        <f>'2023 SMI Brackets'!N24</f>
        <v>68523</v>
      </c>
      <c r="N25" s="134">
        <f>'2023 SMI Brackets'!O24</f>
        <v>69922</v>
      </c>
      <c r="O25" s="366">
        <f>'Fee Schedule FY24'!E23</f>
        <v>9.5000000000000001E-2</v>
      </c>
      <c r="P25" s="366">
        <f>'Fee Schedule FY24'!H23</f>
        <v>3.8000000000000006E-2</v>
      </c>
      <c r="Q25" s="366">
        <f>'Fee Schedule FY24'!D23</f>
        <v>0.08</v>
      </c>
      <c r="R25" s="366">
        <f>'Fee Schedule FY24'!F23</f>
        <v>4.8000000000000001E-2</v>
      </c>
      <c r="S25" s="366">
        <f>'Fee Schedule FY24'!G23</f>
        <v>3.2000000000000001E-2</v>
      </c>
      <c r="T25" s="366">
        <f>'Fee Schedule FY24'!G23</f>
        <v>3.2000000000000001E-2</v>
      </c>
      <c r="U25" s="366">
        <f>'Fee Schedule FY24'!I23</f>
        <v>4.4999999999999998E-2</v>
      </c>
    </row>
    <row r="26" spans="2:21" ht="14.25" customHeight="1" x14ac:dyDescent="0.25">
      <c r="B26" s="377"/>
      <c r="C26" s="204" t="s">
        <v>94</v>
      </c>
      <c r="D26" s="128">
        <f>'2022 SMI Brackets'!C25</f>
        <v>0.38</v>
      </c>
      <c r="E26" s="134">
        <f>'2023 SMI Brackets'!F25</f>
        <v>42511</v>
      </c>
      <c r="F26" s="134">
        <f>'2023 SMI Brackets'!G25</f>
        <v>50609</v>
      </c>
      <c r="G26" s="134">
        <f>'2023 SMI Brackets'!H25</f>
        <v>58706</v>
      </c>
      <c r="H26" s="134">
        <f>'2023 SMI Brackets'!I25</f>
        <v>66804</v>
      </c>
      <c r="I26" s="134">
        <f>'2023 SMI Brackets'!J25</f>
        <v>68322</v>
      </c>
      <c r="J26" s="134">
        <f>'2023 SMI Brackets'!K25</f>
        <v>69840</v>
      </c>
      <c r="K26" s="134">
        <f>'2023 SMI Brackets'!L25</f>
        <v>71359</v>
      </c>
      <c r="L26" s="134">
        <f>'2023 SMI Brackets'!M25</f>
        <v>72877</v>
      </c>
      <c r="M26" s="134">
        <f>'2023 SMI Brackets'!N25</f>
        <v>74395</v>
      </c>
      <c r="N26" s="134">
        <f>'2023 SMI Brackets'!O25</f>
        <v>75914</v>
      </c>
      <c r="O26" s="346"/>
      <c r="P26" s="346"/>
      <c r="Q26" s="346"/>
      <c r="R26" s="346"/>
      <c r="S26" s="346"/>
      <c r="T26" s="346"/>
      <c r="U26" s="346"/>
    </row>
    <row r="27" spans="2:21" ht="14.25" customHeight="1" x14ac:dyDescent="0.25">
      <c r="B27" s="377"/>
      <c r="C27" s="205" t="s">
        <v>93</v>
      </c>
      <c r="D27" s="126">
        <f>'2022 SMI Brackets'!C26</f>
        <v>0.38</v>
      </c>
      <c r="E27" s="133">
        <f>'2023 SMI Brackets'!F26</f>
        <v>42512</v>
      </c>
      <c r="F27" s="133">
        <f>'2023 SMI Brackets'!G26</f>
        <v>50610</v>
      </c>
      <c r="G27" s="133">
        <f>'2023 SMI Brackets'!H26</f>
        <v>58707</v>
      </c>
      <c r="H27" s="133">
        <f>'2023 SMI Brackets'!I26</f>
        <v>66805</v>
      </c>
      <c r="I27" s="133">
        <f>'2023 SMI Brackets'!J26</f>
        <v>68323</v>
      </c>
      <c r="J27" s="133">
        <f>'2023 SMI Brackets'!K26</f>
        <v>69841</v>
      </c>
      <c r="K27" s="133">
        <f>'2023 SMI Brackets'!L26</f>
        <v>71360</v>
      </c>
      <c r="L27" s="133">
        <f>'2023 SMI Brackets'!M26</f>
        <v>72878</v>
      </c>
      <c r="M27" s="133">
        <f>'2023 SMI Brackets'!N26</f>
        <v>74396</v>
      </c>
      <c r="N27" s="133">
        <f>'2023 SMI Brackets'!O26</f>
        <v>75915</v>
      </c>
      <c r="O27" s="365">
        <f>'Fee Schedule FY24'!E25</f>
        <v>9.5000000000000001E-2</v>
      </c>
      <c r="P27" s="365">
        <f>'Fee Schedule FY24'!H25</f>
        <v>3.8000000000000006E-2</v>
      </c>
      <c r="Q27" s="365">
        <f>'Fee Schedule FY24'!D25</f>
        <v>0.08</v>
      </c>
      <c r="R27" s="365">
        <f>'Fee Schedule FY24'!F25</f>
        <v>4.8000000000000001E-2</v>
      </c>
      <c r="S27" s="365">
        <f>'Fee Schedule FY24'!G25</f>
        <v>3.2000000000000001E-2</v>
      </c>
      <c r="T27" s="365">
        <f>'Fee Schedule FY24'!G25</f>
        <v>3.2000000000000001E-2</v>
      </c>
      <c r="U27" s="365">
        <f>'Fee Schedule FY24'!I25</f>
        <v>4.4999999999999998E-2</v>
      </c>
    </row>
    <row r="28" spans="2:21" ht="14.25" customHeight="1" x14ac:dyDescent="0.25">
      <c r="B28" s="377"/>
      <c r="C28" s="206" t="s">
        <v>94</v>
      </c>
      <c r="D28" s="129">
        <f>'2022 SMI Brackets'!C27</f>
        <v>0.41</v>
      </c>
      <c r="E28" s="133">
        <f>'2023 SMI Brackets'!F27</f>
        <v>45867</v>
      </c>
      <c r="F28" s="133">
        <f>'2023 SMI Brackets'!G27</f>
        <v>54604</v>
      </c>
      <c r="G28" s="133">
        <f>'2023 SMI Brackets'!H27</f>
        <v>63341</v>
      </c>
      <c r="H28" s="133">
        <f>'2023 SMI Brackets'!I27</f>
        <v>72078</v>
      </c>
      <c r="I28" s="133">
        <f>'2023 SMI Brackets'!J27</f>
        <v>73716</v>
      </c>
      <c r="J28" s="133">
        <f>'2023 SMI Brackets'!K27</f>
        <v>75354</v>
      </c>
      <c r="K28" s="133">
        <f>'2023 SMI Brackets'!L27</f>
        <v>76992</v>
      </c>
      <c r="L28" s="133">
        <f>'2023 SMI Brackets'!M27</f>
        <v>78630</v>
      </c>
      <c r="M28" s="133">
        <f>'2023 SMI Brackets'!N27</f>
        <v>80269</v>
      </c>
      <c r="N28" s="133">
        <f>'2023 SMI Brackets'!O27</f>
        <v>81907</v>
      </c>
      <c r="O28" s="346"/>
      <c r="P28" s="346"/>
      <c r="Q28" s="346"/>
      <c r="R28" s="346"/>
      <c r="S28" s="346"/>
      <c r="T28" s="346"/>
      <c r="U28" s="346"/>
    </row>
    <row r="29" spans="2:21" ht="14.25" customHeight="1" x14ac:dyDescent="0.25">
      <c r="B29" s="377"/>
      <c r="C29" s="203" t="s">
        <v>93</v>
      </c>
      <c r="D29" s="127">
        <f>'2022 SMI Brackets'!C28</f>
        <v>0.41</v>
      </c>
      <c r="E29" s="134">
        <f>'2023 SMI Brackets'!F28</f>
        <v>45868</v>
      </c>
      <c r="F29" s="134">
        <f>'2023 SMI Brackets'!G28</f>
        <v>54605</v>
      </c>
      <c r="G29" s="134">
        <f>'2023 SMI Brackets'!H28</f>
        <v>63342</v>
      </c>
      <c r="H29" s="134">
        <f>'2023 SMI Brackets'!I28</f>
        <v>72079</v>
      </c>
      <c r="I29" s="134">
        <f>'2023 SMI Brackets'!J28</f>
        <v>73717</v>
      </c>
      <c r="J29" s="134">
        <f>'2023 SMI Brackets'!K28</f>
        <v>75355</v>
      </c>
      <c r="K29" s="134">
        <f>'2023 SMI Brackets'!L28</f>
        <v>76993</v>
      </c>
      <c r="L29" s="134">
        <f>'2023 SMI Brackets'!M28</f>
        <v>78631</v>
      </c>
      <c r="M29" s="134">
        <f>'2023 SMI Brackets'!N28</f>
        <v>80270</v>
      </c>
      <c r="N29" s="134">
        <f>'2023 SMI Brackets'!O28</f>
        <v>81908</v>
      </c>
      <c r="O29" s="367">
        <f>'Fee Schedule FY24'!E27</f>
        <v>9.5000000000000001E-2</v>
      </c>
      <c r="P29" s="366">
        <f>'Fee Schedule FY24'!H27</f>
        <v>3.8000000000000006E-2</v>
      </c>
      <c r="Q29" s="366">
        <f>'Fee Schedule FY24'!D27</f>
        <v>0.08</v>
      </c>
      <c r="R29" s="366">
        <f>'Fee Schedule FY24'!F27</f>
        <v>4.8000000000000001E-2</v>
      </c>
      <c r="S29" s="366">
        <f>'Fee Schedule FY24'!G27</f>
        <v>3.2000000000000001E-2</v>
      </c>
      <c r="T29" s="366">
        <f>'Fee Schedule FY24'!G27</f>
        <v>3.2000000000000001E-2</v>
      </c>
      <c r="U29" s="366">
        <f>'Fee Schedule FY24'!I27</f>
        <v>4.4999999999999998E-2</v>
      </c>
    </row>
    <row r="30" spans="2:21" ht="14.25" customHeight="1" x14ac:dyDescent="0.25">
      <c r="B30" s="377"/>
      <c r="C30" s="204" t="s">
        <v>94</v>
      </c>
      <c r="D30" s="128">
        <f>'2022 SMI Brackets'!C29</f>
        <v>0.44</v>
      </c>
      <c r="E30" s="134">
        <f>'2023 SMI Brackets'!F29</f>
        <v>49224</v>
      </c>
      <c r="F30" s="134">
        <f>'2023 SMI Brackets'!G29</f>
        <v>58600</v>
      </c>
      <c r="G30" s="134">
        <f>'2023 SMI Brackets'!H29</f>
        <v>67976</v>
      </c>
      <c r="H30" s="134">
        <f>'2023 SMI Brackets'!I29</f>
        <v>77352</v>
      </c>
      <c r="I30" s="134">
        <f>'2023 SMI Brackets'!J29</f>
        <v>79110</v>
      </c>
      <c r="J30" s="134">
        <f>'2023 SMI Brackets'!K29</f>
        <v>80868</v>
      </c>
      <c r="K30" s="134">
        <f>'2023 SMI Brackets'!L29</f>
        <v>82626</v>
      </c>
      <c r="L30" s="134">
        <f>'2023 SMI Brackets'!M29</f>
        <v>84384</v>
      </c>
      <c r="M30" s="134">
        <f>'2023 SMI Brackets'!N29</f>
        <v>86142</v>
      </c>
      <c r="N30" s="134">
        <f>'2023 SMI Brackets'!O29</f>
        <v>87900</v>
      </c>
      <c r="O30" s="368"/>
      <c r="P30" s="346"/>
      <c r="Q30" s="346"/>
      <c r="R30" s="346"/>
      <c r="S30" s="346"/>
      <c r="T30" s="346"/>
      <c r="U30" s="346"/>
    </row>
    <row r="31" spans="2:21" ht="14.25" customHeight="1" x14ac:dyDescent="0.25">
      <c r="B31" s="377"/>
      <c r="C31" s="205" t="s">
        <v>93</v>
      </c>
      <c r="D31" s="126">
        <f>'2022 SMI Brackets'!C30</f>
        <v>0.44</v>
      </c>
      <c r="E31" s="133">
        <f>'2023 SMI Brackets'!F30</f>
        <v>49225</v>
      </c>
      <c r="F31" s="133">
        <f>'2023 SMI Brackets'!G30</f>
        <v>58601</v>
      </c>
      <c r="G31" s="133">
        <f>'2023 SMI Brackets'!H30</f>
        <v>67977</v>
      </c>
      <c r="H31" s="133">
        <f>'2023 SMI Brackets'!I30</f>
        <v>77353</v>
      </c>
      <c r="I31" s="133">
        <f>'2023 SMI Brackets'!J30</f>
        <v>79111</v>
      </c>
      <c r="J31" s="133">
        <f>'2023 SMI Brackets'!K30</f>
        <v>80869</v>
      </c>
      <c r="K31" s="133">
        <f>'2023 SMI Brackets'!L30</f>
        <v>82627</v>
      </c>
      <c r="L31" s="133">
        <f>'2023 SMI Brackets'!M30</f>
        <v>84385</v>
      </c>
      <c r="M31" s="133">
        <f>'2023 SMI Brackets'!N30</f>
        <v>86143</v>
      </c>
      <c r="N31" s="133">
        <f>'2023 SMI Brackets'!O30</f>
        <v>87901</v>
      </c>
      <c r="O31" s="365">
        <f>'Fee Schedule FY24'!E29</f>
        <v>9.5000000000000001E-2</v>
      </c>
      <c r="P31" s="365">
        <f>'Fee Schedule FY24'!H29</f>
        <v>3.8000000000000006E-2</v>
      </c>
      <c r="Q31" s="365">
        <f>'Fee Schedule FY24'!D29</f>
        <v>0.08</v>
      </c>
      <c r="R31" s="365">
        <f>'Fee Schedule FY24'!F29</f>
        <v>4.8000000000000001E-2</v>
      </c>
      <c r="S31" s="365">
        <f>'Fee Schedule FY24'!G29</f>
        <v>3.2000000000000001E-2</v>
      </c>
      <c r="T31" s="365">
        <f>'Fee Schedule FY24'!G29</f>
        <v>3.2000000000000001E-2</v>
      </c>
      <c r="U31" s="365">
        <f>'Fee Schedule FY24'!I29</f>
        <v>4.4999999999999998E-2</v>
      </c>
    </row>
    <row r="32" spans="2:21" ht="14.25" customHeight="1" x14ac:dyDescent="0.25">
      <c r="B32" s="377"/>
      <c r="C32" s="206" t="s">
        <v>94</v>
      </c>
      <c r="D32" s="129">
        <f>'2022 SMI Brackets'!C31</f>
        <v>0.47</v>
      </c>
      <c r="E32" s="133">
        <f>'2023 SMI Brackets'!F31</f>
        <v>52580</v>
      </c>
      <c r="F32" s="133">
        <f>'2023 SMI Brackets'!G31</f>
        <v>62595</v>
      </c>
      <c r="G32" s="133">
        <f>'2023 SMI Brackets'!H31</f>
        <v>72611</v>
      </c>
      <c r="H32" s="133">
        <f>'2023 SMI Brackets'!I31</f>
        <v>82626</v>
      </c>
      <c r="I32" s="133">
        <f>'2023 SMI Brackets'!J31</f>
        <v>84504</v>
      </c>
      <c r="J32" s="133">
        <f>'2023 SMI Brackets'!K31</f>
        <v>86382</v>
      </c>
      <c r="K32" s="133">
        <f>'2023 SMI Brackets'!L31</f>
        <v>88260</v>
      </c>
      <c r="L32" s="133">
        <f>'2023 SMI Brackets'!M31</f>
        <v>90137</v>
      </c>
      <c r="M32" s="133">
        <f>'2023 SMI Brackets'!N31</f>
        <v>92016</v>
      </c>
      <c r="N32" s="133">
        <f>'2023 SMI Brackets'!O31</f>
        <v>93894</v>
      </c>
      <c r="O32" s="346"/>
      <c r="P32" s="346"/>
      <c r="Q32" s="346"/>
      <c r="R32" s="346"/>
      <c r="S32" s="346"/>
      <c r="T32" s="346"/>
      <c r="U32" s="346"/>
    </row>
    <row r="33" spans="2:21" ht="14.25" customHeight="1" x14ac:dyDescent="0.25">
      <c r="B33" s="377"/>
      <c r="C33" s="203" t="s">
        <v>93</v>
      </c>
      <c r="D33" s="127">
        <f>'2022 SMI Brackets'!C32</f>
        <v>0.47</v>
      </c>
      <c r="E33" s="134">
        <f>'2023 SMI Brackets'!F32</f>
        <v>52581</v>
      </c>
      <c r="F33" s="134">
        <f>'2023 SMI Brackets'!G32</f>
        <v>62596</v>
      </c>
      <c r="G33" s="134">
        <f>'2023 SMI Brackets'!H32</f>
        <v>72612</v>
      </c>
      <c r="H33" s="134">
        <f>'2023 SMI Brackets'!I32</f>
        <v>82627</v>
      </c>
      <c r="I33" s="134">
        <f>'2023 SMI Brackets'!J32</f>
        <v>84505</v>
      </c>
      <c r="J33" s="134">
        <f>'2023 SMI Brackets'!K32</f>
        <v>86383</v>
      </c>
      <c r="K33" s="134">
        <f>'2023 SMI Brackets'!L32</f>
        <v>88261</v>
      </c>
      <c r="L33" s="134">
        <f>'2023 SMI Brackets'!M32</f>
        <v>90138</v>
      </c>
      <c r="M33" s="134">
        <f>'2023 SMI Brackets'!N32</f>
        <v>92017</v>
      </c>
      <c r="N33" s="134">
        <f>'2023 SMI Brackets'!O32</f>
        <v>93895</v>
      </c>
      <c r="O33" s="366">
        <f>'Fee Schedule FY24'!E31</f>
        <v>9.5000000000000001E-2</v>
      </c>
      <c r="P33" s="366">
        <f>'Fee Schedule FY24'!H31</f>
        <v>3.8000000000000006E-2</v>
      </c>
      <c r="Q33" s="366">
        <f>'Fee Schedule FY24'!D31</f>
        <v>0.08</v>
      </c>
      <c r="R33" s="366">
        <f>'Fee Schedule FY24'!F31</f>
        <v>4.8000000000000001E-2</v>
      </c>
      <c r="S33" s="366">
        <f>'Fee Schedule FY24'!G31</f>
        <v>3.2000000000000001E-2</v>
      </c>
      <c r="T33" s="366">
        <f>'Fee Schedule FY24'!G31</f>
        <v>3.2000000000000001E-2</v>
      </c>
      <c r="U33" s="366">
        <f>'Fee Schedule FY24'!I31</f>
        <v>4.4999999999999998E-2</v>
      </c>
    </row>
    <row r="34" spans="2:21" ht="14.25" customHeight="1" x14ac:dyDescent="0.25">
      <c r="B34" s="377"/>
      <c r="C34" s="204" t="s">
        <v>94</v>
      </c>
      <c r="D34" s="128">
        <f>'2022 SMI Brackets'!C33</f>
        <v>0.5</v>
      </c>
      <c r="E34" s="134">
        <f>'2023 SMI Brackets'!F33</f>
        <v>55936</v>
      </c>
      <c r="F34" s="134">
        <f>'2023 SMI Brackets'!G33</f>
        <v>66591</v>
      </c>
      <c r="G34" s="134">
        <f>'2023 SMI Brackets'!H33</f>
        <v>77246</v>
      </c>
      <c r="H34" s="134">
        <f>'2023 SMI Brackets'!I33</f>
        <v>87900</v>
      </c>
      <c r="I34" s="134">
        <f>'2023 SMI Brackets'!J33</f>
        <v>89898</v>
      </c>
      <c r="J34" s="134">
        <f>'2023 SMI Brackets'!K33</f>
        <v>91896</v>
      </c>
      <c r="K34" s="134">
        <f>'2023 SMI Brackets'!L33</f>
        <v>93894</v>
      </c>
      <c r="L34" s="134">
        <f>'2023 SMI Brackets'!M33</f>
        <v>95891</v>
      </c>
      <c r="M34" s="134">
        <f>'2023 SMI Brackets'!N33</f>
        <v>97889</v>
      </c>
      <c r="N34" s="134">
        <f>'2023 SMI Brackets'!O33</f>
        <v>99887</v>
      </c>
      <c r="O34" s="346"/>
      <c r="P34" s="346"/>
      <c r="Q34" s="346"/>
      <c r="R34" s="346"/>
      <c r="S34" s="346"/>
      <c r="T34" s="346"/>
      <c r="U34" s="346"/>
    </row>
    <row r="35" spans="2:21" ht="14.25" customHeight="1" x14ac:dyDescent="0.25">
      <c r="B35" s="377"/>
      <c r="C35" s="205" t="s">
        <v>93</v>
      </c>
      <c r="D35" s="126">
        <f>'2022 SMI Brackets'!C34</f>
        <v>0.5</v>
      </c>
      <c r="E35" s="133">
        <f>'2023 SMI Brackets'!F34</f>
        <v>55937</v>
      </c>
      <c r="F35" s="133">
        <f>'2023 SMI Brackets'!G34</f>
        <v>66592</v>
      </c>
      <c r="G35" s="133">
        <f>'2023 SMI Brackets'!H34</f>
        <v>77247</v>
      </c>
      <c r="H35" s="133">
        <f>'2023 SMI Brackets'!I34</f>
        <v>87901</v>
      </c>
      <c r="I35" s="133">
        <f>'2023 SMI Brackets'!J34</f>
        <v>89899</v>
      </c>
      <c r="J35" s="133">
        <f>'2023 SMI Brackets'!K34</f>
        <v>91897</v>
      </c>
      <c r="K35" s="133">
        <f>'2023 SMI Brackets'!L34</f>
        <v>93895</v>
      </c>
      <c r="L35" s="133">
        <f>'2023 SMI Brackets'!M34</f>
        <v>95892</v>
      </c>
      <c r="M35" s="133">
        <f>'2023 SMI Brackets'!N34</f>
        <v>97890</v>
      </c>
      <c r="N35" s="133">
        <f>'2023 SMI Brackets'!O34</f>
        <v>99888</v>
      </c>
      <c r="O35" s="365">
        <f>'Fee Schedule FY24'!E33</f>
        <v>9.5000000000000001E-2</v>
      </c>
      <c r="P35" s="365">
        <f>'Fee Schedule FY24'!H33</f>
        <v>3.8000000000000006E-2</v>
      </c>
      <c r="Q35" s="365">
        <f>'Fee Schedule FY24'!D33</f>
        <v>0.08</v>
      </c>
      <c r="R35" s="365">
        <f>'Fee Schedule FY24'!F33</f>
        <v>4.8000000000000001E-2</v>
      </c>
      <c r="S35" s="365">
        <f>'Fee Schedule FY24'!G33</f>
        <v>3.2000000000000001E-2</v>
      </c>
      <c r="T35" s="365">
        <f>'Fee Schedule FY24'!G33</f>
        <v>3.2000000000000001E-2</v>
      </c>
      <c r="U35" s="365">
        <f>'Fee Schedule FY24'!I33</f>
        <v>4.4999999999999998E-2</v>
      </c>
    </row>
    <row r="36" spans="2:21" ht="14.25" customHeight="1" x14ac:dyDescent="0.25">
      <c r="B36" s="377"/>
      <c r="C36" s="206" t="s">
        <v>94</v>
      </c>
      <c r="D36" s="129">
        <f>'2022 SMI Brackets'!C35</f>
        <v>0.53</v>
      </c>
      <c r="E36" s="133">
        <f>'2023 SMI Brackets'!F35</f>
        <v>59292</v>
      </c>
      <c r="F36" s="133">
        <f>'2023 SMI Brackets'!G35</f>
        <v>70587</v>
      </c>
      <c r="G36" s="133">
        <f>'2023 SMI Brackets'!H35</f>
        <v>81880</v>
      </c>
      <c r="H36" s="133">
        <f>'2023 SMI Brackets'!I35</f>
        <v>93174</v>
      </c>
      <c r="I36" s="133">
        <f>'2023 SMI Brackets'!J35</f>
        <v>95292</v>
      </c>
      <c r="J36" s="133">
        <f>'2023 SMI Brackets'!K35</f>
        <v>97409</v>
      </c>
      <c r="K36" s="133">
        <f>'2023 SMI Brackets'!L35</f>
        <v>99527</v>
      </c>
      <c r="L36" s="133">
        <f>'2023 SMI Brackets'!M35</f>
        <v>101645</v>
      </c>
      <c r="M36" s="133">
        <f>'2023 SMI Brackets'!N35</f>
        <v>103762</v>
      </c>
      <c r="N36" s="133">
        <f>'2023 SMI Brackets'!O35</f>
        <v>105880</v>
      </c>
      <c r="O36" s="346"/>
      <c r="P36" s="346"/>
      <c r="Q36" s="346"/>
      <c r="R36" s="346"/>
      <c r="S36" s="346"/>
      <c r="T36" s="346"/>
      <c r="U36" s="346"/>
    </row>
    <row r="37" spans="2:21" ht="14.25" customHeight="1" x14ac:dyDescent="0.25">
      <c r="B37" s="377"/>
      <c r="C37" s="203" t="s">
        <v>93</v>
      </c>
      <c r="D37" s="127">
        <f>'2022 SMI Brackets'!C36</f>
        <v>0.53</v>
      </c>
      <c r="E37" s="134">
        <f>'2023 SMI Brackets'!F36</f>
        <v>59293</v>
      </c>
      <c r="F37" s="134">
        <f>'2023 SMI Brackets'!G36</f>
        <v>70588</v>
      </c>
      <c r="G37" s="134">
        <f>'2023 SMI Brackets'!H36</f>
        <v>81881</v>
      </c>
      <c r="H37" s="134">
        <f>'2023 SMI Brackets'!I36</f>
        <v>93175</v>
      </c>
      <c r="I37" s="134">
        <f>'2023 SMI Brackets'!J36</f>
        <v>95293</v>
      </c>
      <c r="J37" s="134">
        <f>'2023 SMI Brackets'!K36</f>
        <v>97410</v>
      </c>
      <c r="K37" s="134">
        <f>'2023 SMI Brackets'!L36</f>
        <v>99528</v>
      </c>
      <c r="L37" s="134">
        <f>'2023 SMI Brackets'!M36</f>
        <v>101646</v>
      </c>
      <c r="M37" s="134">
        <f>'2023 SMI Brackets'!N36</f>
        <v>103763</v>
      </c>
      <c r="N37" s="134">
        <f>'2023 SMI Brackets'!O36</f>
        <v>105881</v>
      </c>
      <c r="O37" s="366">
        <f>'Fee Schedule FY24'!E35</f>
        <v>9.5000000000000001E-2</v>
      </c>
      <c r="P37" s="366">
        <f>'Fee Schedule FY24'!H35</f>
        <v>3.8000000000000006E-2</v>
      </c>
      <c r="Q37" s="366">
        <f>'Fee Schedule FY24'!D35</f>
        <v>0.08</v>
      </c>
      <c r="R37" s="366">
        <f>'Fee Schedule FY24'!F35</f>
        <v>4.8000000000000001E-2</v>
      </c>
      <c r="S37" s="366">
        <f>'Fee Schedule FY24'!G35</f>
        <v>3.2000000000000001E-2</v>
      </c>
      <c r="T37" s="366">
        <f>'Fee Schedule FY24'!G35</f>
        <v>3.2000000000000001E-2</v>
      </c>
      <c r="U37" s="366">
        <f>'Fee Schedule FY24'!I35</f>
        <v>4.4999999999999998E-2</v>
      </c>
    </row>
    <row r="38" spans="2:21" ht="14.25" customHeight="1" x14ac:dyDescent="0.25">
      <c r="B38" s="377"/>
      <c r="C38" s="204" t="s">
        <v>94</v>
      </c>
      <c r="D38" s="128">
        <f>'2022 SMI Brackets'!C37</f>
        <v>0.56000000000000005</v>
      </c>
      <c r="E38" s="134">
        <f>'2023 SMI Brackets'!F37</f>
        <v>62648</v>
      </c>
      <c r="F38" s="134">
        <f>'2023 SMI Brackets'!G37</f>
        <v>74582</v>
      </c>
      <c r="G38" s="134">
        <f>'2023 SMI Brackets'!H37</f>
        <v>86515</v>
      </c>
      <c r="H38" s="134">
        <f>'2023 SMI Brackets'!I37</f>
        <v>98448</v>
      </c>
      <c r="I38" s="134">
        <f>'2023 SMI Brackets'!J37</f>
        <v>100686</v>
      </c>
      <c r="J38" s="134">
        <f>'2023 SMI Brackets'!K37</f>
        <v>102923</v>
      </c>
      <c r="K38" s="134">
        <f>'2023 SMI Brackets'!L37</f>
        <v>105161</v>
      </c>
      <c r="L38" s="134">
        <f>'2023 SMI Brackets'!M37</f>
        <v>107398</v>
      </c>
      <c r="M38" s="134">
        <f>'2023 SMI Brackets'!N37</f>
        <v>109636</v>
      </c>
      <c r="N38" s="134">
        <f>'2023 SMI Brackets'!O37</f>
        <v>111874</v>
      </c>
      <c r="O38" s="346"/>
      <c r="P38" s="346"/>
      <c r="Q38" s="346"/>
      <c r="R38" s="346"/>
      <c r="S38" s="346"/>
      <c r="T38" s="346"/>
      <c r="U38" s="346"/>
    </row>
    <row r="39" spans="2:21" ht="14.25" customHeight="1" x14ac:dyDescent="0.25">
      <c r="B39" s="377"/>
      <c r="C39" s="205" t="s">
        <v>93</v>
      </c>
      <c r="D39" s="126">
        <f>'2022 SMI Brackets'!C38</f>
        <v>0.56000000000000005</v>
      </c>
      <c r="E39" s="133">
        <f>'2023 SMI Brackets'!F38</f>
        <v>62649</v>
      </c>
      <c r="F39" s="133">
        <f>'2023 SMI Brackets'!G38</f>
        <v>74583</v>
      </c>
      <c r="G39" s="133">
        <f>'2023 SMI Brackets'!H38</f>
        <v>86516</v>
      </c>
      <c r="H39" s="133">
        <f>'2023 SMI Brackets'!I38</f>
        <v>98449</v>
      </c>
      <c r="I39" s="133">
        <f>'2023 SMI Brackets'!J38</f>
        <v>100687</v>
      </c>
      <c r="J39" s="133">
        <f>'2023 SMI Brackets'!K38</f>
        <v>102924</v>
      </c>
      <c r="K39" s="133">
        <f>'2023 SMI Brackets'!L38</f>
        <v>105162</v>
      </c>
      <c r="L39" s="133">
        <f>'2023 SMI Brackets'!M38</f>
        <v>107399</v>
      </c>
      <c r="M39" s="133">
        <f>'2023 SMI Brackets'!N38</f>
        <v>109637</v>
      </c>
      <c r="N39" s="133">
        <f>'2023 SMI Brackets'!O38</f>
        <v>111875</v>
      </c>
      <c r="O39" s="365">
        <f>'Fee Schedule FY24'!E37</f>
        <v>9.5000000000000001E-2</v>
      </c>
      <c r="P39" s="365">
        <f>'Fee Schedule FY24'!H37</f>
        <v>3.8000000000000006E-2</v>
      </c>
      <c r="Q39" s="365">
        <f>'Fee Schedule FY24'!D37</f>
        <v>0.08</v>
      </c>
      <c r="R39" s="365">
        <f>'Fee Schedule FY24'!F37</f>
        <v>4.8000000000000001E-2</v>
      </c>
      <c r="S39" s="365">
        <f>'Fee Schedule FY24'!G37</f>
        <v>3.2000000000000001E-2</v>
      </c>
      <c r="T39" s="365">
        <f>'Fee Schedule FY24'!G37</f>
        <v>3.2000000000000001E-2</v>
      </c>
      <c r="U39" s="365">
        <f>'Fee Schedule FY24'!I37</f>
        <v>4.4999999999999998E-2</v>
      </c>
    </row>
    <row r="40" spans="2:21" ht="14.25" customHeight="1" x14ac:dyDescent="0.25">
      <c r="B40" s="377"/>
      <c r="C40" s="206" t="s">
        <v>94</v>
      </c>
      <c r="D40" s="129">
        <f>'2022 SMI Brackets'!C39</f>
        <v>0.59</v>
      </c>
      <c r="E40" s="133">
        <f>'2023 SMI Brackets'!F39</f>
        <v>66005</v>
      </c>
      <c r="F40" s="133">
        <f>'2023 SMI Brackets'!G39</f>
        <v>78578</v>
      </c>
      <c r="G40" s="133">
        <f>'2023 SMI Brackets'!H39</f>
        <v>91150</v>
      </c>
      <c r="H40" s="133">
        <f>'2023 SMI Brackets'!I39</f>
        <v>103722</v>
      </c>
      <c r="I40" s="133">
        <f>'2023 SMI Brackets'!J39</f>
        <v>106080</v>
      </c>
      <c r="J40" s="133">
        <f>'2023 SMI Brackets'!K39</f>
        <v>108437</v>
      </c>
      <c r="K40" s="133">
        <f>'2023 SMI Brackets'!L39</f>
        <v>110795</v>
      </c>
      <c r="L40" s="133">
        <f>'2023 SMI Brackets'!M39</f>
        <v>113152</v>
      </c>
      <c r="M40" s="133">
        <f>'2023 SMI Brackets'!N39</f>
        <v>115509</v>
      </c>
      <c r="N40" s="133">
        <f>'2023 SMI Brackets'!O39</f>
        <v>117867</v>
      </c>
      <c r="O40" s="346"/>
      <c r="P40" s="346"/>
      <c r="Q40" s="346"/>
      <c r="R40" s="346"/>
      <c r="S40" s="346"/>
      <c r="T40" s="346"/>
      <c r="U40" s="346"/>
    </row>
    <row r="41" spans="2:21" ht="14.25" customHeight="1" x14ac:dyDescent="0.25">
      <c r="B41" s="377"/>
      <c r="C41" s="203" t="s">
        <v>93</v>
      </c>
      <c r="D41" s="127">
        <f>'2022 SMI Brackets'!C40</f>
        <v>0.59</v>
      </c>
      <c r="E41" s="134">
        <f>'2023 SMI Brackets'!F40</f>
        <v>66006</v>
      </c>
      <c r="F41" s="134">
        <f>'2023 SMI Brackets'!G40</f>
        <v>78579</v>
      </c>
      <c r="G41" s="134">
        <f>'2023 SMI Brackets'!H40</f>
        <v>91151</v>
      </c>
      <c r="H41" s="134">
        <f>'2023 SMI Brackets'!I40</f>
        <v>103723</v>
      </c>
      <c r="I41" s="134">
        <f>'2023 SMI Brackets'!J40</f>
        <v>106081</v>
      </c>
      <c r="J41" s="134">
        <f>'2023 SMI Brackets'!K40</f>
        <v>108438</v>
      </c>
      <c r="K41" s="134">
        <f>'2023 SMI Brackets'!L40</f>
        <v>110796</v>
      </c>
      <c r="L41" s="134">
        <f>'2023 SMI Brackets'!M40</f>
        <v>113153</v>
      </c>
      <c r="M41" s="134">
        <f>'2023 SMI Brackets'!N40</f>
        <v>115510</v>
      </c>
      <c r="N41" s="134">
        <f>'2023 SMI Brackets'!O40</f>
        <v>117868</v>
      </c>
      <c r="O41" s="366">
        <f>'Fee Schedule FY24'!E39</f>
        <v>9.5000000000000001E-2</v>
      </c>
      <c r="P41" s="366">
        <f>'Fee Schedule FY24'!H39</f>
        <v>3.8000000000000006E-2</v>
      </c>
      <c r="Q41" s="366">
        <f>'Fee Schedule FY24'!D39</f>
        <v>0.08</v>
      </c>
      <c r="R41" s="366">
        <f>'Fee Schedule FY24'!F39</f>
        <v>4.8000000000000001E-2</v>
      </c>
      <c r="S41" s="366">
        <f>'Fee Schedule FY24'!G39</f>
        <v>3.2000000000000001E-2</v>
      </c>
      <c r="T41" s="366">
        <f>'Fee Schedule FY24'!G39</f>
        <v>3.2000000000000001E-2</v>
      </c>
      <c r="U41" s="366">
        <f>'Fee Schedule FY24'!I39</f>
        <v>4.4999999999999998E-2</v>
      </c>
    </row>
    <row r="42" spans="2:21" ht="14.25" customHeight="1" x14ac:dyDescent="0.25">
      <c r="B42" s="377"/>
      <c r="C42" s="204" t="s">
        <v>94</v>
      </c>
      <c r="D42" s="128">
        <f>'2022 SMI Brackets'!C41</f>
        <v>0.61</v>
      </c>
      <c r="E42" s="134">
        <f>'2023 SMI Brackets'!F41</f>
        <v>68242</v>
      </c>
      <c r="F42" s="134">
        <f>'2023 SMI Brackets'!G41</f>
        <v>81241</v>
      </c>
      <c r="G42" s="134">
        <f>'2023 SMI Brackets'!H41</f>
        <v>94240</v>
      </c>
      <c r="H42" s="134">
        <f>'2023 SMI Brackets'!I41</f>
        <v>107238</v>
      </c>
      <c r="I42" s="134">
        <f>'2023 SMI Brackets'!J41</f>
        <v>109676</v>
      </c>
      <c r="J42" s="134">
        <f>'2023 SMI Brackets'!K41</f>
        <v>112113</v>
      </c>
      <c r="K42" s="134">
        <f>'2023 SMI Brackets'!L41</f>
        <v>114550</v>
      </c>
      <c r="L42" s="134">
        <f>'2023 SMI Brackets'!M41</f>
        <v>116987</v>
      </c>
      <c r="M42" s="134">
        <f>'2023 SMI Brackets'!N41</f>
        <v>119425</v>
      </c>
      <c r="N42" s="134">
        <f>'2023 SMI Brackets'!O41</f>
        <v>121862</v>
      </c>
      <c r="O42" s="346"/>
      <c r="P42" s="346"/>
      <c r="Q42" s="346"/>
      <c r="R42" s="346"/>
      <c r="S42" s="346"/>
      <c r="T42" s="346"/>
      <c r="U42" s="346"/>
    </row>
    <row r="43" spans="2:21" ht="14.25" customHeight="1" x14ac:dyDescent="0.25">
      <c r="B43" s="377"/>
      <c r="C43" s="205" t="s">
        <v>93</v>
      </c>
      <c r="D43" s="126">
        <f>'2022 SMI Brackets'!C42</f>
        <v>0.61</v>
      </c>
      <c r="E43" s="133">
        <f>'2023 SMI Brackets'!F42</f>
        <v>68243</v>
      </c>
      <c r="F43" s="133">
        <f>'2023 SMI Brackets'!G42</f>
        <v>81242</v>
      </c>
      <c r="G43" s="133">
        <f>'2023 SMI Brackets'!H42</f>
        <v>94241</v>
      </c>
      <c r="H43" s="133">
        <f>'2023 SMI Brackets'!I42</f>
        <v>107239</v>
      </c>
      <c r="I43" s="133">
        <f>'2023 SMI Brackets'!J42</f>
        <v>109677</v>
      </c>
      <c r="J43" s="133">
        <f>'2023 SMI Brackets'!K42</f>
        <v>112114</v>
      </c>
      <c r="K43" s="133">
        <f>'2023 SMI Brackets'!L42</f>
        <v>114551</v>
      </c>
      <c r="L43" s="133">
        <f>'2023 SMI Brackets'!M42</f>
        <v>116988</v>
      </c>
      <c r="M43" s="133">
        <f>'2023 SMI Brackets'!N42</f>
        <v>119426</v>
      </c>
      <c r="N43" s="133">
        <f>'2023 SMI Brackets'!O42</f>
        <v>121863</v>
      </c>
      <c r="O43" s="365">
        <f>'Fee Schedule FY24'!E41</f>
        <v>9.5000000000000001E-2</v>
      </c>
      <c r="P43" s="365">
        <f>'Fee Schedule FY24'!H41</f>
        <v>3.8000000000000006E-2</v>
      </c>
      <c r="Q43" s="365">
        <f>'Fee Schedule FY24'!D41</f>
        <v>0.08</v>
      </c>
      <c r="R43" s="365">
        <f>'Fee Schedule FY24'!F41</f>
        <v>4.8000000000000001E-2</v>
      </c>
      <c r="S43" s="365">
        <f>'Fee Schedule FY24'!G41</f>
        <v>3.2000000000000001E-2</v>
      </c>
      <c r="T43" s="365">
        <f>'Fee Schedule FY24'!G41</f>
        <v>3.2000000000000001E-2</v>
      </c>
      <c r="U43" s="365">
        <f>'Fee Schedule FY24'!I41</f>
        <v>4.4999999999999998E-2</v>
      </c>
    </row>
    <row r="44" spans="2:21" ht="14.25" customHeight="1" x14ac:dyDescent="0.25">
      <c r="B44" s="377"/>
      <c r="C44" s="206" t="s">
        <v>94</v>
      </c>
      <c r="D44" s="129">
        <f>'2022 SMI Brackets'!C43</f>
        <v>0.64</v>
      </c>
      <c r="E44" s="133">
        <f>'2023 SMI Brackets'!F43</f>
        <v>71598</v>
      </c>
      <c r="F44" s="133">
        <f>'2023 SMI Brackets'!G43</f>
        <v>85237</v>
      </c>
      <c r="G44" s="133">
        <f>'2023 SMI Brackets'!H43</f>
        <v>98875</v>
      </c>
      <c r="H44" s="133">
        <f>'2023 SMI Brackets'!I43</f>
        <v>112512</v>
      </c>
      <c r="I44" s="133">
        <f>'2023 SMI Brackets'!J43</f>
        <v>115070</v>
      </c>
      <c r="J44" s="133">
        <f>'2023 SMI Brackets'!K43</f>
        <v>117627</v>
      </c>
      <c r="K44" s="133">
        <f>'2023 SMI Brackets'!L43</f>
        <v>120184</v>
      </c>
      <c r="L44" s="133">
        <f>'2023 SMI Brackets'!M43</f>
        <v>122741</v>
      </c>
      <c r="M44" s="133">
        <f>'2023 SMI Brackets'!N43</f>
        <v>125298</v>
      </c>
      <c r="N44" s="133">
        <f>'2023 SMI Brackets'!O43</f>
        <v>127856</v>
      </c>
      <c r="O44" s="346"/>
      <c r="P44" s="346"/>
      <c r="Q44" s="346"/>
      <c r="R44" s="346"/>
      <c r="S44" s="346"/>
      <c r="T44" s="346"/>
      <c r="U44" s="346"/>
    </row>
    <row r="45" spans="2:21" ht="14.25" customHeight="1" x14ac:dyDescent="0.25">
      <c r="B45" s="377"/>
      <c r="C45" s="203" t="s">
        <v>93</v>
      </c>
      <c r="D45" s="127">
        <f>'2022 SMI Brackets'!C44</f>
        <v>0.64</v>
      </c>
      <c r="E45" s="134">
        <f>'2023 SMI Brackets'!F44</f>
        <v>71599</v>
      </c>
      <c r="F45" s="134">
        <f>'2023 SMI Brackets'!G44</f>
        <v>85238</v>
      </c>
      <c r="G45" s="134">
        <f>'2023 SMI Brackets'!H44</f>
        <v>98876</v>
      </c>
      <c r="H45" s="134">
        <f>'2023 SMI Brackets'!I44</f>
        <v>112513</v>
      </c>
      <c r="I45" s="134">
        <f>'2023 SMI Brackets'!J44</f>
        <v>115071</v>
      </c>
      <c r="J45" s="134">
        <f>'2023 SMI Brackets'!K44</f>
        <v>117628</v>
      </c>
      <c r="K45" s="134">
        <f>'2023 SMI Brackets'!L44</f>
        <v>120185</v>
      </c>
      <c r="L45" s="134">
        <f>'2023 SMI Brackets'!M44</f>
        <v>122742</v>
      </c>
      <c r="M45" s="134">
        <f>'2023 SMI Brackets'!N44</f>
        <v>125299</v>
      </c>
      <c r="N45" s="134">
        <f>'2023 SMI Brackets'!O44</f>
        <v>127857</v>
      </c>
      <c r="O45" s="366">
        <f>'Fee Schedule FY24'!E43</f>
        <v>9.5000000000000001E-2</v>
      </c>
      <c r="P45" s="366">
        <f>'Fee Schedule FY24'!H43</f>
        <v>3.8000000000000006E-2</v>
      </c>
      <c r="Q45" s="366">
        <f>'Fee Schedule FY24'!D43</f>
        <v>0.08</v>
      </c>
      <c r="R45" s="366">
        <f>'Fee Schedule FY24'!F43</f>
        <v>4.8000000000000001E-2</v>
      </c>
      <c r="S45" s="366">
        <f>'Fee Schedule FY24'!G43</f>
        <v>3.2000000000000001E-2</v>
      </c>
      <c r="T45" s="366">
        <f>'Fee Schedule FY24'!G43</f>
        <v>3.2000000000000001E-2</v>
      </c>
      <c r="U45" s="366">
        <f>'Fee Schedule FY24'!I43</f>
        <v>4.4999999999999998E-2</v>
      </c>
    </row>
    <row r="46" spans="2:21" ht="14.25" customHeight="1" x14ac:dyDescent="0.25">
      <c r="B46" s="377"/>
      <c r="C46" s="204" t="s">
        <v>94</v>
      </c>
      <c r="D46" s="128">
        <f>'2022 SMI Brackets'!C45</f>
        <v>0.67</v>
      </c>
      <c r="E46" s="134">
        <f>'2023 SMI Brackets'!F45</f>
        <v>74955</v>
      </c>
      <c r="F46" s="134">
        <f>'2023 SMI Brackets'!G45</f>
        <v>89232</v>
      </c>
      <c r="G46" s="134">
        <f>'2023 SMI Brackets'!H45</f>
        <v>103509</v>
      </c>
      <c r="H46" s="134">
        <f>'2023 SMI Brackets'!I45</f>
        <v>117786</v>
      </c>
      <c r="I46" s="134">
        <f>'2023 SMI Brackets'!J45</f>
        <v>120464</v>
      </c>
      <c r="J46" s="134">
        <f>'2023 SMI Brackets'!K45</f>
        <v>123140</v>
      </c>
      <c r="K46" s="134">
        <f>'2023 SMI Brackets'!L45</f>
        <v>125818</v>
      </c>
      <c r="L46" s="134">
        <f>'2023 SMI Brackets'!M45</f>
        <v>128494</v>
      </c>
      <c r="M46" s="134">
        <f>'2023 SMI Brackets'!N45</f>
        <v>131172</v>
      </c>
      <c r="N46" s="134">
        <f>'2023 SMI Brackets'!O45</f>
        <v>133849</v>
      </c>
      <c r="O46" s="346"/>
      <c r="P46" s="346"/>
      <c r="Q46" s="346"/>
      <c r="R46" s="346"/>
      <c r="S46" s="346"/>
      <c r="T46" s="346"/>
      <c r="U46" s="346"/>
    </row>
    <row r="47" spans="2:21" ht="14.25" customHeight="1" x14ac:dyDescent="0.25">
      <c r="B47" s="377"/>
      <c r="C47" s="205" t="s">
        <v>93</v>
      </c>
      <c r="D47" s="126">
        <f>'2022 SMI Brackets'!C46</f>
        <v>0.67</v>
      </c>
      <c r="E47" s="133">
        <f>'2023 SMI Brackets'!F46</f>
        <v>74956</v>
      </c>
      <c r="F47" s="133">
        <f>'2023 SMI Brackets'!G46</f>
        <v>89233</v>
      </c>
      <c r="G47" s="133">
        <f>'2023 SMI Brackets'!H46</f>
        <v>103510</v>
      </c>
      <c r="H47" s="133">
        <f>'2023 SMI Brackets'!I46</f>
        <v>117787</v>
      </c>
      <c r="I47" s="133">
        <f>'2023 SMI Brackets'!J46</f>
        <v>120465</v>
      </c>
      <c r="J47" s="133">
        <f>'2023 SMI Brackets'!K46</f>
        <v>123141</v>
      </c>
      <c r="K47" s="133">
        <f>'2023 SMI Brackets'!L46</f>
        <v>125819</v>
      </c>
      <c r="L47" s="133">
        <f>'2023 SMI Brackets'!M46</f>
        <v>128495</v>
      </c>
      <c r="M47" s="133">
        <f>'2023 SMI Brackets'!N46</f>
        <v>131173</v>
      </c>
      <c r="N47" s="133">
        <f>'2023 SMI Brackets'!O46</f>
        <v>133850</v>
      </c>
      <c r="O47" s="365">
        <f>'Fee Schedule FY24'!E45</f>
        <v>9.5000000000000001E-2</v>
      </c>
      <c r="P47" s="365">
        <f>'Fee Schedule FY24'!H45</f>
        <v>3.8000000000000006E-2</v>
      </c>
      <c r="Q47" s="365">
        <f>'Fee Schedule FY24'!D45</f>
        <v>0.08</v>
      </c>
      <c r="R47" s="365">
        <f>'Fee Schedule FY24'!F45</f>
        <v>4.8000000000000001E-2</v>
      </c>
      <c r="S47" s="365">
        <f>'Fee Schedule FY24'!G45</f>
        <v>3.2000000000000001E-2</v>
      </c>
      <c r="T47" s="365">
        <f>'Fee Schedule FY24'!G45</f>
        <v>3.2000000000000001E-2</v>
      </c>
      <c r="U47" s="365">
        <f>'Fee Schedule FY24'!I45</f>
        <v>4.4999999999999998E-2</v>
      </c>
    </row>
    <row r="48" spans="2:21" ht="14.25" customHeight="1" x14ac:dyDescent="0.25">
      <c r="B48" s="377"/>
      <c r="C48" s="206" t="s">
        <v>94</v>
      </c>
      <c r="D48" s="129">
        <f>'2022 SMI Brackets'!C47</f>
        <v>0.7</v>
      </c>
      <c r="E48" s="133">
        <f>'2023 SMI Brackets'!F47</f>
        <v>78311</v>
      </c>
      <c r="F48" s="133">
        <f>'2023 SMI Brackets'!G47</f>
        <v>93228</v>
      </c>
      <c r="G48" s="133">
        <f>'2023 SMI Brackets'!H47</f>
        <v>108144</v>
      </c>
      <c r="H48" s="133">
        <f>'2023 SMI Brackets'!I47</f>
        <v>123060</v>
      </c>
      <c r="I48" s="133">
        <f>'2023 SMI Brackets'!J47</f>
        <v>125858</v>
      </c>
      <c r="J48" s="133">
        <f>'2023 SMI Brackets'!K47</f>
        <v>128654</v>
      </c>
      <c r="K48" s="133">
        <f>'2023 SMI Brackets'!L47</f>
        <v>131451</v>
      </c>
      <c r="L48" s="133">
        <f>'2023 SMI Brackets'!M47</f>
        <v>134248</v>
      </c>
      <c r="M48" s="133">
        <f>'2023 SMI Brackets'!N47</f>
        <v>137045</v>
      </c>
      <c r="N48" s="133">
        <f>'2023 SMI Brackets'!O47</f>
        <v>139842</v>
      </c>
      <c r="O48" s="346"/>
      <c r="P48" s="346"/>
      <c r="Q48" s="346"/>
      <c r="R48" s="346"/>
      <c r="S48" s="346"/>
      <c r="T48" s="346"/>
      <c r="U48" s="346"/>
    </row>
    <row r="49" spans="2:21" ht="14.25" customHeight="1" x14ac:dyDescent="0.25">
      <c r="B49" s="377"/>
      <c r="C49" s="203" t="s">
        <v>93</v>
      </c>
      <c r="D49" s="127">
        <f>'2022 SMI Brackets'!C48</f>
        <v>0.7</v>
      </c>
      <c r="E49" s="134">
        <f>'2023 SMI Brackets'!F48</f>
        <v>78312</v>
      </c>
      <c r="F49" s="134">
        <f>'2023 SMI Brackets'!G48</f>
        <v>93229</v>
      </c>
      <c r="G49" s="134">
        <f>'2023 SMI Brackets'!H48</f>
        <v>108145</v>
      </c>
      <c r="H49" s="134">
        <f>'2023 SMI Brackets'!I48</f>
        <v>123061</v>
      </c>
      <c r="I49" s="134">
        <f>'2023 SMI Brackets'!J48</f>
        <v>125859</v>
      </c>
      <c r="J49" s="134">
        <f>'2023 SMI Brackets'!K48</f>
        <v>128655</v>
      </c>
      <c r="K49" s="134">
        <f>'2023 SMI Brackets'!L48</f>
        <v>131452</v>
      </c>
      <c r="L49" s="134">
        <f>'2023 SMI Brackets'!M48</f>
        <v>134249</v>
      </c>
      <c r="M49" s="134">
        <f>'2023 SMI Brackets'!N48</f>
        <v>137046</v>
      </c>
      <c r="N49" s="134">
        <f>'2023 SMI Brackets'!O48</f>
        <v>139843</v>
      </c>
      <c r="O49" s="366">
        <f>'Fee Schedule FY24'!E47</f>
        <v>9.5000000000000001E-2</v>
      </c>
      <c r="P49" s="366">
        <f>'Fee Schedule FY24'!H47</f>
        <v>3.8000000000000006E-2</v>
      </c>
      <c r="Q49" s="366">
        <f>'Fee Schedule FY24'!D47</f>
        <v>0.08</v>
      </c>
      <c r="R49" s="366">
        <f>'Fee Schedule FY24'!F47</f>
        <v>4.8000000000000001E-2</v>
      </c>
      <c r="S49" s="366">
        <f>'Fee Schedule FY24'!G47</f>
        <v>3.2000000000000001E-2</v>
      </c>
      <c r="T49" s="366">
        <f>'Fee Schedule FY24'!G47</f>
        <v>3.2000000000000001E-2</v>
      </c>
      <c r="U49" s="366">
        <f>'Fee Schedule FY24'!I47</f>
        <v>4.4999999999999998E-2</v>
      </c>
    </row>
    <row r="50" spans="2:21" ht="14.25" customHeight="1" x14ac:dyDescent="0.25">
      <c r="B50" s="377"/>
      <c r="C50" s="204" t="s">
        <v>94</v>
      </c>
      <c r="D50" s="128">
        <f>'2022 SMI Brackets'!C49</f>
        <v>0.73</v>
      </c>
      <c r="E50" s="134">
        <f>'2023 SMI Brackets'!F49</f>
        <v>81667</v>
      </c>
      <c r="F50" s="134">
        <f>'2023 SMI Brackets'!G49</f>
        <v>97223</v>
      </c>
      <c r="G50" s="134">
        <f>'2023 SMI Brackets'!H49</f>
        <v>112779</v>
      </c>
      <c r="H50" s="134">
        <f>'2023 SMI Brackets'!I49</f>
        <v>128334</v>
      </c>
      <c r="I50" s="134">
        <f>'2023 SMI Brackets'!J49</f>
        <v>131252</v>
      </c>
      <c r="J50" s="134">
        <f>'2023 SMI Brackets'!K49</f>
        <v>134168</v>
      </c>
      <c r="K50" s="134">
        <f>'2023 SMI Brackets'!L49</f>
        <v>137085</v>
      </c>
      <c r="L50" s="134">
        <f>'2023 SMI Brackets'!M49</f>
        <v>140001</v>
      </c>
      <c r="M50" s="134">
        <f>'2023 SMI Brackets'!N49</f>
        <v>142918</v>
      </c>
      <c r="N50" s="134">
        <f>'2023 SMI Brackets'!O49</f>
        <v>145835</v>
      </c>
      <c r="O50" s="346"/>
      <c r="P50" s="346"/>
      <c r="Q50" s="346"/>
      <c r="R50" s="346"/>
      <c r="S50" s="346"/>
      <c r="T50" s="346"/>
      <c r="U50" s="346"/>
    </row>
    <row r="51" spans="2:21" ht="14.25" customHeight="1" x14ac:dyDescent="0.25">
      <c r="B51" s="377"/>
      <c r="C51" s="205" t="s">
        <v>93</v>
      </c>
      <c r="D51" s="126">
        <f>'2022 SMI Brackets'!C50</f>
        <v>0.73</v>
      </c>
      <c r="E51" s="133">
        <f>'2023 SMI Brackets'!F50</f>
        <v>81668</v>
      </c>
      <c r="F51" s="133">
        <f>'2023 SMI Brackets'!G50</f>
        <v>97224</v>
      </c>
      <c r="G51" s="133">
        <f>'2023 SMI Brackets'!H50</f>
        <v>112780</v>
      </c>
      <c r="H51" s="133">
        <f>'2023 SMI Brackets'!I50</f>
        <v>128335</v>
      </c>
      <c r="I51" s="133">
        <f>'2023 SMI Brackets'!J50</f>
        <v>131253</v>
      </c>
      <c r="J51" s="133">
        <f>'2023 SMI Brackets'!K50</f>
        <v>134169</v>
      </c>
      <c r="K51" s="133">
        <f>'2023 SMI Brackets'!L50</f>
        <v>137086</v>
      </c>
      <c r="L51" s="133">
        <f>'2023 SMI Brackets'!M50</f>
        <v>140002</v>
      </c>
      <c r="M51" s="133">
        <f>'2023 SMI Brackets'!N50</f>
        <v>142919</v>
      </c>
      <c r="N51" s="133">
        <f>'2023 SMI Brackets'!O50</f>
        <v>145836</v>
      </c>
      <c r="O51" s="365">
        <f>'Fee Schedule FY24'!E49</f>
        <v>9.5000000000000001E-2</v>
      </c>
      <c r="P51" s="365">
        <f>'Fee Schedule FY24'!H49</f>
        <v>3.8000000000000006E-2</v>
      </c>
      <c r="Q51" s="365">
        <f>'Fee Schedule FY24'!D49</f>
        <v>0.08</v>
      </c>
      <c r="R51" s="365">
        <f>'Fee Schedule FY24'!F49</f>
        <v>4.8000000000000001E-2</v>
      </c>
      <c r="S51" s="365">
        <f>'Fee Schedule FY24'!G49</f>
        <v>3.2000000000000001E-2</v>
      </c>
      <c r="T51" s="365">
        <f>'Fee Schedule FY24'!G49</f>
        <v>3.2000000000000001E-2</v>
      </c>
      <c r="U51" s="365">
        <f>'Fee Schedule FY24'!I49</f>
        <v>4.4999999999999998E-2</v>
      </c>
    </row>
    <row r="52" spans="2:21" ht="14.25" customHeight="1" x14ac:dyDescent="0.25">
      <c r="B52" s="378"/>
      <c r="C52" s="206" t="s">
        <v>94</v>
      </c>
      <c r="D52" s="129">
        <f>'2022 SMI Brackets'!C51</f>
        <v>0.75</v>
      </c>
      <c r="E52" s="133">
        <f>'2023 SMI Brackets'!F51</f>
        <v>83905</v>
      </c>
      <c r="F52" s="133">
        <f>'2023 SMI Brackets'!G51</f>
        <v>99887</v>
      </c>
      <c r="G52" s="133">
        <f>'2023 SMI Brackets'!H51</f>
        <v>115869</v>
      </c>
      <c r="H52" s="133">
        <f>'2023 SMI Brackets'!I51</f>
        <v>131851</v>
      </c>
      <c r="I52" s="133">
        <f>'2023 SMI Brackets'!J51</f>
        <v>134848</v>
      </c>
      <c r="J52" s="133">
        <f>'2023 SMI Brackets'!K51</f>
        <v>137844</v>
      </c>
      <c r="K52" s="133">
        <f>'2023 SMI Brackets'!L51</f>
        <v>140841</v>
      </c>
      <c r="L52" s="133">
        <f>'2023 SMI Brackets'!M51</f>
        <v>143837</v>
      </c>
      <c r="M52" s="133">
        <f>'2023 SMI Brackets'!N51</f>
        <v>146834</v>
      </c>
      <c r="N52" s="133">
        <f>'2023 SMI Brackets'!O51</f>
        <v>149831</v>
      </c>
      <c r="O52" s="346"/>
      <c r="P52" s="346"/>
      <c r="Q52" s="346"/>
      <c r="R52" s="346"/>
      <c r="S52" s="346"/>
      <c r="T52" s="346"/>
      <c r="U52" s="346"/>
    </row>
    <row r="53" spans="2:21" ht="14.25" customHeight="1" x14ac:dyDescent="0.25">
      <c r="B53" s="207"/>
      <c r="C53" s="203" t="s">
        <v>93</v>
      </c>
      <c r="D53" s="127">
        <f>'2022 SMI Brackets'!C52</f>
        <v>0.75</v>
      </c>
      <c r="E53" s="134">
        <f>'2023 SMI Brackets'!F52</f>
        <v>83906</v>
      </c>
      <c r="F53" s="134">
        <f>'2023 SMI Brackets'!G52</f>
        <v>99888</v>
      </c>
      <c r="G53" s="134">
        <f>'2023 SMI Brackets'!H52</f>
        <v>115870</v>
      </c>
      <c r="H53" s="134">
        <f>'2023 SMI Brackets'!I52</f>
        <v>131852</v>
      </c>
      <c r="I53" s="134">
        <f>'2023 SMI Brackets'!J52</f>
        <v>134849</v>
      </c>
      <c r="J53" s="134">
        <f>'2023 SMI Brackets'!K52</f>
        <v>137845</v>
      </c>
      <c r="K53" s="134">
        <f>'2023 SMI Brackets'!L52</f>
        <v>140842</v>
      </c>
      <c r="L53" s="134">
        <f>'2023 SMI Brackets'!M52</f>
        <v>143838</v>
      </c>
      <c r="M53" s="134">
        <f>'2023 SMI Brackets'!N52</f>
        <v>146835</v>
      </c>
      <c r="N53" s="134">
        <f>'2023 SMI Brackets'!O52</f>
        <v>149832</v>
      </c>
      <c r="O53" s="366">
        <f>'Fee Schedule FY24'!E51</f>
        <v>9.5000000000000001E-2</v>
      </c>
      <c r="P53" s="366">
        <f>'Fee Schedule FY24'!H51</f>
        <v>3.8000000000000006E-2</v>
      </c>
      <c r="Q53" s="366">
        <f>'Fee Schedule FY24'!D51</f>
        <v>0.08</v>
      </c>
      <c r="R53" s="366">
        <f>'Fee Schedule FY24'!F51</f>
        <v>4.8000000000000001E-2</v>
      </c>
      <c r="S53" s="366">
        <f>'Fee Schedule FY24'!G51</f>
        <v>3.2000000000000001E-2</v>
      </c>
      <c r="T53" s="366">
        <f>'Fee Schedule FY24'!G51</f>
        <v>3.2000000000000001E-2</v>
      </c>
      <c r="U53" s="366">
        <f>'Fee Schedule FY24'!I51</f>
        <v>4.4999999999999998E-2</v>
      </c>
    </row>
    <row r="54" spans="2:21" ht="14.25" customHeight="1" x14ac:dyDescent="0.25">
      <c r="B54" s="207"/>
      <c r="C54" s="204" t="s">
        <v>94</v>
      </c>
      <c r="D54" s="128">
        <f>'2022 SMI Brackets'!C53</f>
        <v>0.79</v>
      </c>
      <c r="E54" s="134">
        <f>'2023 SMI Brackets'!F53</f>
        <v>88379</v>
      </c>
      <c r="F54" s="134">
        <f>'2023 SMI Brackets'!G53</f>
        <v>105214</v>
      </c>
      <c r="G54" s="134">
        <f>'2023 SMI Brackets'!H53</f>
        <v>122048</v>
      </c>
      <c r="H54" s="134">
        <f>'2023 SMI Brackets'!I53</f>
        <v>138883</v>
      </c>
      <c r="I54" s="134">
        <f>'2023 SMI Brackets'!J53</f>
        <v>142039</v>
      </c>
      <c r="J54" s="134">
        <f>'2023 SMI Brackets'!K53</f>
        <v>145195</v>
      </c>
      <c r="K54" s="134">
        <f>'2023 SMI Brackets'!L53</f>
        <v>148352</v>
      </c>
      <c r="L54" s="134">
        <f>'2023 SMI Brackets'!M53</f>
        <v>151508</v>
      </c>
      <c r="M54" s="134">
        <f>'2023 SMI Brackets'!N53</f>
        <v>154665</v>
      </c>
      <c r="N54" s="134">
        <f>'2023 SMI Brackets'!O53</f>
        <v>157822</v>
      </c>
      <c r="O54" s="346"/>
      <c r="P54" s="346"/>
      <c r="Q54" s="346"/>
      <c r="R54" s="346"/>
      <c r="S54" s="346"/>
      <c r="T54" s="346"/>
      <c r="U54" s="346"/>
    </row>
    <row r="55" spans="2:21" ht="14.25" customHeight="1" x14ac:dyDescent="0.25">
      <c r="B55" s="207"/>
      <c r="C55" s="205" t="s">
        <v>93</v>
      </c>
      <c r="D55" s="126">
        <f>'2022 SMI Brackets'!C54</f>
        <v>0.79</v>
      </c>
      <c r="E55" s="133">
        <f>'2023 SMI Brackets'!F54</f>
        <v>88380</v>
      </c>
      <c r="F55" s="133">
        <f>'2023 SMI Brackets'!G54</f>
        <v>105215</v>
      </c>
      <c r="G55" s="133">
        <f>'2023 SMI Brackets'!H54</f>
        <v>122049</v>
      </c>
      <c r="H55" s="133">
        <f>'2023 SMI Brackets'!I54</f>
        <v>138884</v>
      </c>
      <c r="I55" s="133">
        <f>'2023 SMI Brackets'!J54</f>
        <v>142040</v>
      </c>
      <c r="J55" s="133">
        <f>'2023 SMI Brackets'!K54</f>
        <v>145196</v>
      </c>
      <c r="K55" s="133">
        <f>'2023 SMI Brackets'!L54</f>
        <v>148353</v>
      </c>
      <c r="L55" s="133">
        <f>'2023 SMI Brackets'!M54</f>
        <v>151509</v>
      </c>
      <c r="M55" s="133">
        <f>'2023 SMI Brackets'!N54</f>
        <v>154666</v>
      </c>
      <c r="N55" s="133">
        <f>'2023 SMI Brackets'!O54</f>
        <v>157823</v>
      </c>
      <c r="O55" s="365">
        <f>'Fee Schedule FY24'!E53</f>
        <v>9.5000000000000001E-2</v>
      </c>
      <c r="P55" s="365">
        <f>'Fee Schedule FY24'!H53</f>
        <v>3.8000000000000006E-2</v>
      </c>
      <c r="Q55" s="365">
        <f>'Fee Schedule FY24'!D53</f>
        <v>0.08</v>
      </c>
      <c r="R55" s="365">
        <f>'Fee Schedule FY24'!F53</f>
        <v>4.8000000000000001E-2</v>
      </c>
      <c r="S55" s="365">
        <f>'Fee Schedule FY24'!G53</f>
        <v>3.2000000000000001E-2</v>
      </c>
      <c r="T55" s="365">
        <f>'Fee Schedule FY24'!G53</f>
        <v>3.2000000000000001E-2</v>
      </c>
      <c r="U55" s="365">
        <f>'Fee Schedule FY24'!I53</f>
        <v>4.4999999999999998E-2</v>
      </c>
    </row>
    <row r="56" spans="2:21" ht="14.25" customHeight="1" x14ac:dyDescent="0.25">
      <c r="B56" s="207"/>
      <c r="C56" s="206" t="s">
        <v>94</v>
      </c>
      <c r="D56" s="129">
        <f>'2022 SMI Brackets'!C55</f>
        <v>0.81</v>
      </c>
      <c r="E56" s="133">
        <f>'2023 SMI Brackets'!F55</f>
        <v>90617</v>
      </c>
      <c r="F56" s="133">
        <f>'2023 SMI Brackets'!G55</f>
        <v>107878</v>
      </c>
      <c r="G56" s="133">
        <f>'2023 SMI Brackets'!H55</f>
        <v>125138</v>
      </c>
      <c r="H56" s="133">
        <f>'2023 SMI Brackets'!I55</f>
        <v>142399</v>
      </c>
      <c r="I56" s="133">
        <f>'2023 SMI Brackets'!J55</f>
        <v>145635</v>
      </c>
      <c r="J56" s="133">
        <f>'2023 SMI Brackets'!K55</f>
        <v>148871</v>
      </c>
      <c r="K56" s="133">
        <f>'2023 SMI Brackets'!L55</f>
        <v>152108</v>
      </c>
      <c r="L56" s="133">
        <f>'2023 SMI Brackets'!M55</f>
        <v>155344</v>
      </c>
      <c r="M56" s="133">
        <f>'2023 SMI Brackets'!N55</f>
        <v>158581</v>
      </c>
      <c r="N56" s="133">
        <f>'2023 SMI Brackets'!O55</f>
        <v>161818</v>
      </c>
      <c r="O56" s="346"/>
      <c r="P56" s="346"/>
      <c r="Q56" s="346"/>
      <c r="R56" s="346"/>
      <c r="S56" s="346"/>
      <c r="T56" s="346"/>
      <c r="U56" s="346"/>
    </row>
    <row r="57" spans="2:21" ht="14.25" customHeight="1" x14ac:dyDescent="0.25">
      <c r="B57" s="207"/>
      <c r="C57" s="203" t="s">
        <v>93</v>
      </c>
      <c r="D57" s="127">
        <f>'2022 SMI Brackets'!C56</f>
        <v>0.81</v>
      </c>
      <c r="E57" s="134">
        <f>'2023 SMI Brackets'!F56</f>
        <v>90618</v>
      </c>
      <c r="F57" s="134">
        <f>'2023 SMI Brackets'!G56</f>
        <v>107879</v>
      </c>
      <c r="G57" s="134">
        <f>'2023 SMI Brackets'!H56</f>
        <v>125139</v>
      </c>
      <c r="H57" s="134">
        <f>'2023 SMI Brackets'!I56</f>
        <v>142400</v>
      </c>
      <c r="I57" s="134">
        <f>'2023 SMI Brackets'!J56</f>
        <v>145636</v>
      </c>
      <c r="J57" s="134">
        <f>'2023 SMI Brackets'!K56</f>
        <v>148872</v>
      </c>
      <c r="K57" s="134">
        <f>'2023 SMI Brackets'!L56</f>
        <v>152109</v>
      </c>
      <c r="L57" s="134">
        <f>'2023 SMI Brackets'!M56</f>
        <v>155345</v>
      </c>
      <c r="M57" s="134">
        <f>'2023 SMI Brackets'!N56</f>
        <v>158582</v>
      </c>
      <c r="N57" s="134">
        <f>'2023 SMI Brackets'!O56</f>
        <v>161819</v>
      </c>
      <c r="O57" s="366">
        <f>'Fee Schedule FY24'!E55</f>
        <v>9.5000000000000001E-2</v>
      </c>
      <c r="P57" s="366">
        <f>'Fee Schedule FY24'!H55</f>
        <v>3.8000000000000006E-2</v>
      </c>
      <c r="Q57" s="366">
        <f>'Fee Schedule FY24'!D55</f>
        <v>0.08</v>
      </c>
      <c r="R57" s="366">
        <f>'Fee Schedule FY24'!F55</f>
        <v>4.8000000000000001E-2</v>
      </c>
      <c r="S57" s="366">
        <f>'Fee Schedule FY24'!G55</f>
        <v>3.2000000000000001E-2</v>
      </c>
      <c r="T57" s="366">
        <f>'Fee Schedule FY24'!G55</f>
        <v>3.2000000000000001E-2</v>
      </c>
      <c r="U57" s="366">
        <f>'Fee Schedule FY24'!I55</f>
        <v>4.4999999999999998E-2</v>
      </c>
    </row>
    <row r="58" spans="2:21" ht="14.25" customHeight="1" x14ac:dyDescent="0.25">
      <c r="B58" s="207"/>
      <c r="C58" s="204" t="s">
        <v>94</v>
      </c>
      <c r="D58" s="128">
        <f>'2022 SMI Brackets'!C57</f>
        <v>0.84</v>
      </c>
      <c r="E58" s="134">
        <f>'2023 SMI Brackets'!F57</f>
        <v>93973</v>
      </c>
      <c r="F58" s="134">
        <f>'2023 SMI Brackets'!G57</f>
        <v>111874</v>
      </c>
      <c r="G58" s="134">
        <f>'2023 SMI Brackets'!H57</f>
        <v>129773</v>
      </c>
      <c r="H58" s="134">
        <f>'2023 SMI Brackets'!I57</f>
        <v>147673</v>
      </c>
      <c r="I58" s="134">
        <f>'2023 SMI Brackets'!J57</f>
        <v>151029</v>
      </c>
      <c r="J58" s="134">
        <f>'2023 SMI Brackets'!K57</f>
        <v>154385</v>
      </c>
      <c r="K58" s="134">
        <f>'2023 SMI Brackets'!L57</f>
        <v>157742</v>
      </c>
      <c r="L58" s="134">
        <f>'2023 SMI Brackets'!M57</f>
        <v>161098</v>
      </c>
      <c r="M58" s="134">
        <f>'2023 SMI Brackets'!N57</f>
        <v>164454</v>
      </c>
      <c r="N58" s="134">
        <f>'2023 SMI Brackets'!O57</f>
        <v>167811</v>
      </c>
      <c r="O58" s="346"/>
      <c r="P58" s="346"/>
      <c r="Q58" s="346"/>
      <c r="R58" s="346"/>
      <c r="S58" s="346"/>
      <c r="T58" s="346"/>
      <c r="U58" s="346"/>
    </row>
    <row r="59" spans="2:21" ht="14.25" customHeight="1" x14ac:dyDescent="0.25">
      <c r="B59" s="207"/>
      <c r="C59" s="205" t="s">
        <v>93</v>
      </c>
      <c r="D59" s="126">
        <f>'2022 SMI Brackets'!C58</f>
        <v>0.84</v>
      </c>
      <c r="E59" s="133">
        <f>'2023 SMI Brackets'!F58</f>
        <v>93974</v>
      </c>
      <c r="F59" s="133">
        <f>'2023 SMI Brackets'!G58</f>
        <v>111875</v>
      </c>
      <c r="G59" s="133">
        <f>'2023 SMI Brackets'!H58</f>
        <v>129774</v>
      </c>
      <c r="H59" s="133">
        <f>'2023 SMI Brackets'!I58</f>
        <v>147674</v>
      </c>
      <c r="I59" s="133">
        <f>'2023 SMI Brackets'!J58</f>
        <v>151030</v>
      </c>
      <c r="J59" s="133">
        <f>'2023 SMI Brackets'!K58</f>
        <v>154386</v>
      </c>
      <c r="K59" s="133">
        <f>'2023 SMI Brackets'!L58</f>
        <v>157743</v>
      </c>
      <c r="L59" s="133">
        <f>'2023 SMI Brackets'!M58</f>
        <v>161099</v>
      </c>
      <c r="M59" s="133">
        <f>'2023 SMI Brackets'!N58</f>
        <v>164455</v>
      </c>
      <c r="N59" s="133">
        <f>'2023 SMI Brackets'!O58</f>
        <v>167812</v>
      </c>
      <c r="O59" s="365">
        <f>'Fee Schedule FY24'!E57</f>
        <v>9.5000000000000001E-2</v>
      </c>
      <c r="P59" s="365">
        <f>'Fee Schedule FY24'!H57</f>
        <v>3.8000000000000006E-2</v>
      </c>
      <c r="Q59" s="365">
        <f>'Fee Schedule FY24'!D57</f>
        <v>0.08</v>
      </c>
      <c r="R59" s="365">
        <f>'Fee Schedule FY24'!F57</f>
        <v>4.8000000000000001E-2</v>
      </c>
      <c r="S59" s="365">
        <f>'Fee Schedule FY24'!G57</f>
        <v>3.2000000000000001E-2</v>
      </c>
      <c r="T59" s="365">
        <f>'Fee Schedule FY24'!G57</f>
        <v>3.2000000000000001E-2</v>
      </c>
      <c r="U59" s="365">
        <f>'Fee Schedule FY24'!I57</f>
        <v>4.4999999999999998E-2</v>
      </c>
    </row>
    <row r="60" spans="2:21" ht="14.25" customHeight="1" x14ac:dyDescent="0.25">
      <c r="B60" s="207"/>
      <c r="C60" s="206" t="s">
        <v>94</v>
      </c>
      <c r="D60" s="129">
        <f>'2022 SMI Brackets'!C59</f>
        <v>0.87</v>
      </c>
      <c r="E60" s="133">
        <f>'2023 SMI Brackets'!F59</f>
        <v>97329</v>
      </c>
      <c r="F60" s="133">
        <f>'2023 SMI Brackets'!G59</f>
        <v>115869</v>
      </c>
      <c r="G60" s="133">
        <f>'2023 SMI Brackets'!H59</f>
        <v>134408</v>
      </c>
      <c r="H60" s="133">
        <f>'2023 SMI Brackets'!I59</f>
        <v>152947</v>
      </c>
      <c r="I60" s="133">
        <f>'2023 SMI Brackets'!J59</f>
        <v>156423</v>
      </c>
      <c r="J60" s="133">
        <f>'2023 SMI Brackets'!K59</f>
        <v>159899</v>
      </c>
      <c r="K60" s="133">
        <f>'2023 SMI Brackets'!L59</f>
        <v>163375</v>
      </c>
      <c r="L60" s="133">
        <f>'2023 SMI Brackets'!M59</f>
        <v>166851</v>
      </c>
      <c r="M60" s="133">
        <f>'2023 SMI Brackets'!N59</f>
        <v>170328</v>
      </c>
      <c r="N60" s="133">
        <f>'2023 SMI Brackets'!O59</f>
        <v>173804</v>
      </c>
      <c r="O60" s="346"/>
      <c r="P60" s="346"/>
      <c r="Q60" s="346"/>
      <c r="R60" s="346"/>
      <c r="S60" s="346"/>
      <c r="T60" s="346"/>
      <c r="U60" s="346"/>
    </row>
    <row r="61" spans="2:21" ht="14.25" customHeight="1" x14ac:dyDescent="0.25">
      <c r="B61" s="207"/>
      <c r="C61" s="203" t="s">
        <v>93</v>
      </c>
      <c r="D61" s="127">
        <f>'2022 SMI Brackets'!C60</f>
        <v>0.87</v>
      </c>
      <c r="E61" s="134">
        <f>'2023 SMI Brackets'!F60</f>
        <v>97330</v>
      </c>
      <c r="F61" s="134">
        <f>'2023 SMI Brackets'!G60</f>
        <v>115870</v>
      </c>
      <c r="G61" s="134">
        <f>'2023 SMI Brackets'!H60</f>
        <v>134409</v>
      </c>
      <c r="H61" s="134">
        <f>'2023 SMI Brackets'!I60</f>
        <v>152948</v>
      </c>
      <c r="I61" s="134">
        <f>'2023 SMI Brackets'!J60</f>
        <v>156424</v>
      </c>
      <c r="J61" s="134">
        <f>'2023 SMI Brackets'!K60</f>
        <v>159900</v>
      </c>
      <c r="K61" s="134">
        <f>'2023 SMI Brackets'!L60</f>
        <v>163376</v>
      </c>
      <c r="L61" s="134">
        <f>'2023 SMI Brackets'!M60</f>
        <v>166852</v>
      </c>
      <c r="M61" s="134">
        <f>'2023 SMI Brackets'!N60</f>
        <v>170329</v>
      </c>
      <c r="N61" s="134">
        <f>'2023 SMI Brackets'!O60</f>
        <v>173805</v>
      </c>
      <c r="O61" s="366">
        <f>'Fee Schedule FY24'!E59</f>
        <v>9.5000000000000001E-2</v>
      </c>
      <c r="P61" s="366">
        <f>'Fee Schedule FY24'!H59</f>
        <v>3.8000000000000006E-2</v>
      </c>
      <c r="Q61" s="366">
        <f>'Fee Schedule FY24'!D59</f>
        <v>0.08</v>
      </c>
      <c r="R61" s="366">
        <f>'Fee Schedule FY24'!F59</f>
        <v>4.8000000000000001E-2</v>
      </c>
      <c r="S61" s="366">
        <f>'Fee Schedule FY24'!G59</f>
        <v>3.2000000000000001E-2</v>
      </c>
      <c r="T61" s="366">
        <f>'Fee Schedule FY24'!G59</f>
        <v>3.2000000000000001E-2</v>
      </c>
      <c r="U61" s="366">
        <f>'Fee Schedule FY24'!I59</f>
        <v>4.4999999999999998E-2</v>
      </c>
    </row>
    <row r="62" spans="2:21" ht="14.25" customHeight="1" x14ac:dyDescent="0.25">
      <c r="B62" s="207"/>
      <c r="C62" s="204" t="s">
        <v>94</v>
      </c>
      <c r="D62" s="128">
        <f>'2022 SMI Brackets'!C61</f>
        <v>0.91</v>
      </c>
      <c r="E62" s="134">
        <f>'2023 SMI Brackets'!F61</f>
        <v>101804</v>
      </c>
      <c r="F62" s="134">
        <f>'2023 SMI Brackets'!G61</f>
        <v>121196</v>
      </c>
      <c r="G62" s="134">
        <f>'2023 SMI Brackets'!H61</f>
        <v>140588</v>
      </c>
      <c r="H62" s="134">
        <f>'2023 SMI Brackets'!I61</f>
        <v>159979</v>
      </c>
      <c r="I62" s="134">
        <f>'2023 SMI Brackets'!J61</f>
        <v>163615</v>
      </c>
      <c r="J62" s="134">
        <f>'2023 SMI Brackets'!K61</f>
        <v>167251</v>
      </c>
      <c r="K62" s="134">
        <f>'2023 SMI Brackets'!L61</f>
        <v>170887</v>
      </c>
      <c r="L62" s="134">
        <f>'2023 SMI Brackets'!M61</f>
        <v>174522</v>
      </c>
      <c r="M62" s="134">
        <f>'2023 SMI Brackets'!N61</f>
        <v>178159</v>
      </c>
      <c r="N62" s="134">
        <f>'2023 SMI Brackets'!O61</f>
        <v>181795</v>
      </c>
      <c r="O62" s="346"/>
      <c r="P62" s="346"/>
      <c r="Q62" s="346"/>
      <c r="R62" s="346"/>
      <c r="S62" s="346"/>
      <c r="T62" s="346"/>
      <c r="U62" s="346"/>
    </row>
    <row r="63" spans="2:21" ht="14.25" customHeight="1" x14ac:dyDescent="0.25">
      <c r="B63" s="207"/>
      <c r="C63" s="205" t="s">
        <v>93</v>
      </c>
      <c r="D63" s="126">
        <f>'2022 SMI Brackets'!C62</f>
        <v>0.91</v>
      </c>
      <c r="E63" s="133">
        <f>'2023 SMI Brackets'!F62</f>
        <v>101805</v>
      </c>
      <c r="F63" s="133">
        <f>'2023 SMI Brackets'!G62</f>
        <v>121197</v>
      </c>
      <c r="G63" s="133">
        <f>'2023 SMI Brackets'!H62</f>
        <v>140589</v>
      </c>
      <c r="H63" s="133">
        <f>'2023 SMI Brackets'!I62</f>
        <v>159980</v>
      </c>
      <c r="I63" s="133">
        <f>'2023 SMI Brackets'!J62</f>
        <v>163616</v>
      </c>
      <c r="J63" s="133">
        <f>'2023 SMI Brackets'!K62</f>
        <v>167252</v>
      </c>
      <c r="K63" s="133">
        <f>'2023 SMI Brackets'!L62</f>
        <v>170888</v>
      </c>
      <c r="L63" s="133">
        <f>'2023 SMI Brackets'!M62</f>
        <v>174523</v>
      </c>
      <c r="M63" s="133">
        <f>'2023 SMI Brackets'!N62</f>
        <v>178160</v>
      </c>
      <c r="N63" s="133">
        <f>'2023 SMI Brackets'!O62</f>
        <v>181796</v>
      </c>
      <c r="O63" s="365">
        <f>'Fee Schedule FY24'!E61</f>
        <v>9.5000000000000001E-2</v>
      </c>
      <c r="P63" s="365">
        <f>'Fee Schedule FY24'!H61</f>
        <v>3.8000000000000006E-2</v>
      </c>
      <c r="Q63" s="365">
        <f>'Fee Schedule FY24'!D61</f>
        <v>0.08</v>
      </c>
      <c r="R63" s="365">
        <f>'Fee Schedule FY24'!F61</f>
        <v>4.8000000000000001E-2</v>
      </c>
      <c r="S63" s="365">
        <f>'Fee Schedule FY24'!G61</f>
        <v>3.2000000000000001E-2</v>
      </c>
      <c r="T63" s="365">
        <f>'Fee Schedule FY24'!G61</f>
        <v>3.2000000000000001E-2</v>
      </c>
      <c r="U63" s="365">
        <f>'Fee Schedule FY24'!I61</f>
        <v>4.4999999999999998E-2</v>
      </c>
    </row>
    <row r="64" spans="2:21" ht="14.25" customHeight="1" x14ac:dyDescent="0.25">
      <c r="B64" s="207"/>
      <c r="C64" s="206" t="s">
        <v>94</v>
      </c>
      <c r="D64" s="129">
        <f>'2022 SMI Brackets'!C63</f>
        <v>0.94</v>
      </c>
      <c r="E64" s="133">
        <f>'2023 SMI Brackets'!F63</f>
        <v>105161</v>
      </c>
      <c r="F64" s="133">
        <f>'2023 SMI Brackets'!G63</f>
        <v>125192</v>
      </c>
      <c r="G64" s="133">
        <f>'2023 SMI Brackets'!H63</f>
        <v>145222</v>
      </c>
      <c r="H64" s="133">
        <f>'2023 SMI Brackets'!I63</f>
        <v>165253</v>
      </c>
      <c r="I64" s="133">
        <f>'2023 SMI Brackets'!J63</f>
        <v>169009</v>
      </c>
      <c r="J64" s="133">
        <f>'2023 SMI Brackets'!K63</f>
        <v>172764</v>
      </c>
      <c r="K64" s="133">
        <f>'2023 SMI Brackets'!L63</f>
        <v>176521</v>
      </c>
      <c r="L64" s="133">
        <f>'2023 SMI Brackets'!M63</f>
        <v>180276</v>
      </c>
      <c r="M64" s="133">
        <f>'2023 SMI Brackets'!N63</f>
        <v>184032</v>
      </c>
      <c r="N64" s="133">
        <f>'2023 SMI Brackets'!O63</f>
        <v>187788</v>
      </c>
      <c r="O64" s="346"/>
      <c r="P64" s="346"/>
      <c r="Q64" s="346"/>
      <c r="R64" s="346"/>
      <c r="S64" s="346"/>
      <c r="T64" s="346"/>
      <c r="U64" s="346"/>
    </row>
    <row r="65" spans="2:22" ht="14.25" customHeight="1" x14ac:dyDescent="0.25">
      <c r="B65" s="207"/>
      <c r="C65" s="203" t="s">
        <v>93</v>
      </c>
      <c r="D65" s="127">
        <f>'2022 SMI Brackets'!C64</f>
        <v>0.94</v>
      </c>
      <c r="E65" s="134">
        <f>'2023 SMI Brackets'!F64</f>
        <v>105162</v>
      </c>
      <c r="F65" s="134">
        <f>'2023 SMI Brackets'!G64</f>
        <v>125193</v>
      </c>
      <c r="G65" s="134">
        <f>'2023 SMI Brackets'!H64</f>
        <v>145223</v>
      </c>
      <c r="H65" s="134">
        <f>'2023 SMI Brackets'!I64</f>
        <v>165254</v>
      </c>
      <c r="I65" s="134">
        <f>'2023 SMI Brackets'!J64</f>
        <v>169010</v>
      </c>
      <c r="J65" s="134">
        <f>'2023 SMI Brackets'!K64</f>
        <v>172765</v>
      </c>
      <c r="K65" s="134">
        <f>'2023 SMI Brackets'!L64</f>
        <v>176522</v>
      </c>
      <c r="L65" s="134">
        <f>'2023 SMI Brackets'!M64</f>
        <v>180277</v>
      </c>
      <c r="M65" s="134">
        <f>'2023 SMI Brackets'!N64</f>
        <v>184033</v>
      </c>
      <c r="N65" s="134">
        <f>'2023 SMI Brackets'!O64</f>
        <v>187789</v>
      </c>
      <c r="O65" s="366">
        <f>'Fee Schedule FY24'!E63</f>
        <v>9.5000000000000001E-2</v>
      </c>
      <c r="P65" s="366">
        <f>'Fee Schedule FY24'!H63</f>
        <v>3.8000000000000006E-2</v>
      </c>
      <c r="Q65" s="366">
        <f>'Fee Schedule FY24'!D63</f>
        <v>0.08</v>
      </c>
      <c r="R65" s="366">
        <f>'Fee Schedule FY24'!F63</f>
        <v>4.8000000000000001E-2</v>
      </c>
      <c r="S65" s="366">
        <f>'Fee Schedule FY24'!G63</f>
        <v>3.2000000000000001E-2</v>
      </c>
      <c r="T65" s="366">
        <f>'Fee Schedule FY24'!G63</f>
        <v>3.2000000000000001E-2</v>
      </c>
      <c r="U65" s="366">
        <f>'Fee Schedule FY24'!I63</f>
        <v>4.4999999999999998E-2</v>
      </c>
    </row>
    <row r="66" spans="2:22" ht="14.25" customHeight="1" x14ac:dyDescent="0.25">
      <c r="B66" s="207"/>
      <c r="C66" s="204" t="s">
        <v>94</v>
      </c>
      <c r="D66" s="128">
        <f>'2022 SMI Brackets'!C65</f>
        <v>0.97</v>
      </c>
      <c r="E66" s="134">
        <f>'2023 SMI Brackets'!F65</f>
        <v>108517</v>
      </c>
      <c r="F66" s="134">
        <f>'2023 SMI Brackets'!G65</f>
        <v>129187</v>
      </c>
      <c r="G66" s="134">
        <f>'2023 SMI Brackets'!H65</f>
        <v>149857</v>
      </c>
      <c r="H66" s="134">
        <f>'2023 SMI Brackets'!I65</f>
        <v>170527</v>
      </c>
      <c r="I66" s="134">
        <f>'2023 SMI Brackets'!J65</f>
        <v>174403</v>
      </c>
      <c r="J66" s="134">
        <f>'2023 SMI Brackets'!K65</f>
        <v>178278</v>
      </c>
      <c r="K66" s="134">
        <f>'2023 SMI Brackets'!L65</f>
        <v>182154</v>
      </c>
      <c r="L66" s="134">
        <f>'2023 SMI Brackets'!M65</f>
        <v>186029</v>
      </c>
      <c r="M66" s="134">
        <f>'2023 SMI Brackets'!N65</f>
        <v>189906</v>
      </c>
      <c r="N66" s="134">
        <f>'2023 SMI Brackets'!O65</f>
        <v>193782</v>
      </c>
      <c r="O66" s="346"/>
      <c r="P66" s="346"/>
      <c r="Q66" s="346"/>
      <c r="R66" s="346"/>
      <c r="S66" s="346"/>
      <c r="T66" s="346"/>
      <c r="U66" s="346"/>
    </row>
    <row r="67" spans="2:22" ht="14.25" customHeight="1" x14ac:dyDescent="0.25">
      <c r="B67" s="207"/>
      <c r="C67" s="205" t="s">
        <v>93</v>
      </c>
      <c r="D67" s="126">
        <f>'2022 SMI Brackets'!C66</f>
        <v>0.97</v>
      </c>
      <c r="E67" s="133">
        <f>'2023 SMI Brackets'!F66</f>
        <v>108518</v>
      </c>
      <c r="F67" s="133">
        <f>'2023 SMI Brackets'!G66</f>
        <v>129188</v>
      </c>
      <c r="G67" s="133">
        <f>'2023 SMI Brackets'!H66</f>
        <v>149858</v>
      </c>
      <c r="H67" s="133">
        <f>'2023 SMI Brackets'!I66</f>
        <v>170528</v>
      </c>
      <c r="I67" s="133">
        <f>'2023 SMI Brackets'!J66</f>
        <v>174404</v>
      </c>
      <c r="J67" s="133">
        <f>'2023 SMI Brackets'!K66</f>
        <v>178279</v>
      </c>
      <c r="K67" s="133">
        <f>'2023 SMI Brackets'!L66</f>
        <v>182155</v>
      </c>
      <c r="L67" s="133">
        <f>'2023 SMI Brackets'!M66</f>
        <v>186030</v>
      </c>
      <c r="M67" s="133">
        <f>'2023 SMI Brackets'!N66</f>
        <v>189907</v>
      </c>
      <c r="N67" s="133">
        <f>'2023 SMI Brackets'!O66</f>
        <v>193783</v>
      </c>
      <c r="O67" s="365">
        <f>'Fee Schedule FY24'!E65</f>
        <v>9.5000000000000001E-2</v>
      </c>
      <c r="P67" s="365">
        <f>'Fee Schedule FY24'!H65</f>
        <v>3.8000000000000006E-2</v>
      </c>
      <c r="Q67" s="365">
        <f>'Fee Schedule FY24'!D65</f>
        <v>0.08</v>
      </c>
      <c r="R67" s="365">
        <f>'Fee Schedule FY24'!F65</f>
        <v>4.8000000000000001E-2</v>
      </c>
      <c r="S67" s="365">
        <f>'Fee Schedule FY24'!G65</f>
        <v>3.2000000000000001E-2</v>
      </c>
      <c r="T67" s="365">
        <f>'Fee Schedule FY24'!G65</f>
        <v>3.2000000000000001E-2</v>
      </c>
      <c r="U67" s="365">
        <f>'Fee Schedule FY24'!I65</f>
        <v>4.4999999999999998E-2</v>
      </c>
    </row>
    <row r="68" spans="2:22" ht="14.25" customHeight="1" x14ac:dyDescent="0.25">
      <c r="B68" s="25"/>
      <c r="C68" s="206" t="s">
        <v>94</v>
      </c>
      <c r="D68" s="129">
        <f>'2022 SMI Brackets'!C67</f>
        <v>1</v>
      </c>
      <c r="E68" s="133">
        <f>'2023 SMI Brackets'!F67</f>
        <v>111873</v>
      </c>
      <c r="F68" s="133">
        <f>'2023 SMI Brackets'!G67</f>
        <v>133183</v>
      </c>
      <c r="G68" s="133">
        <f>'2023 SMI Brackets'!H67</f>
        <v>154492</v>
      </c>
      <c r="H68" s="133">
        <f>'2023 SMI Brackets'!I67</f>
        <v>175801</v>
      </c>
      <c r="I68" s="133">
        <f>'2023 SMI Brackets'!J67</f>
        <v>179797</v>
      </c>
      <c r="J68" s="133">
        <f>'2023 SMI Brackets'!K67</f>
        <v>183792</v>
      </c>
      <c r="K68" s="133">
        <f>'2023 SMI Brackets'!L67</f>
        <v>187788</v>
      </c>
      <c r="L68" s="133">
        <f>'2023 SMI Brackets'!M67</f>
        <v>191783</v>
      </c>
      <c r="M68" s="133">
        <f>'2023 SMI Brackets'!N67</f>
        <v>195779</v>
      </c>
      <c r="N68" s="133">
        <f>'2023 SMI Brackets'!O67</f>
        <v>199775</v>
      </c>
      <c r="O68" s="346"/>
      <c r="P68" s="346"/>
      <c r="Q68" s="346"/>
      <c r="R68" s="346"/>
      <c r="S68" s="346"/>
      <c r="T68" s="346"/>
      <c r="U68" s="346"/>
    </row>
    <row r="69" spans="2:22" ht="14.25" customHeight="1" x14ac:dyDescent="0.25">
      <c r="B69" s="207"/>
      <c r="C69" s="203" t="s">
        <v>93</v>
      </c>
      <c r="D69" s="127">
        <f>'2022 SMI Brackets'!C68</f>
        <v>1</v>
      </c>
      <c r="E69" s="134">
        <f>'2023 SMI Brackets'!F68</f>
        <v>111874</v>
      </c>
      <c r="F69" s="134">
        <f>'2023 SMI Brackets'!G68</f>
        <v>133184</v>
      </c>
      <c r="G69" s="134">
        <f>'2023 SMI Brackets'!H68</f>
        <v>154493</v>
      </c>
      <c r="H69" s="134">
        <f>'2023 SMI Brackets'!I68</f>
        <v>175802</v>
      </c>
      <c r="I69" s="134">
        <f>'2023 SMI Brackets'!J68</f>
        <v>179798</v>
      </c>
      <c r="J69" s="134">
        <f>'2023 SMI Brackets'!K68</f>
        <v>183793</v>
      </c>
      <c r="K69" s="134">
        <f>'2023 SMI Brackets'!L68</f>
        <v>187789</v>
      </c>
      <c r="L69" s="134">
        <f>'2023 SMI Brackets'!M68</f>
        <v>191784</v>
      </c>
      <c r="M69" s="134">
        <f>'2023 SMI Brackets'!N68</f>
        <v>195780</v>
      </c>
      <c r="N69" s="134">
        <f>'2023 SMI Brackets'!O68</f>
        <v>199776</v>
      </c>
      <c r="O69" s="366">
        <f>'Fee Schedule FY24'!E67</f>
        <v>0.105</v>
      </c>
      <c r="P69" s="366">
        <f>'Fee Schedule FY24'!H67</f>
        <v>4.2000000000000003E-2</v>
      </c>
      <c r="Q69" s="366">
        <f>'Fee Schedule FY24'!D67</f>
        <v>0.09</v>
      </c>
      <c r="R69" s="366">
        <f>'Fee Schedule FY24'!F67</f>
        <v>5.3999999999999999E-2</v>
      </c>
      <c r="S69" s="366">
        <f>'Fee Schedule FY24'!G67</f>
        <v>3.5999999999999997E-2</v>
      </c>
      <c r="T69" s="366">
        <f>'Fee Schedule FY24'!G67</f>
        <v>3.5999999999999997E-2</v>
      </c>
      <c r="U69" s="366">
        <f>'Fee Schedule FY24'!I67</f>
        <v>5.0999999999999997E-2</v>
      </c>
    </row>
    <row r="70" spans="2:22" ht="14.25" customHeight="1" x14ac:dyDescent="0.25">
      <c r="B70" s="207"/>
      <c r="C70" s="204" t="s">
        <v>94</v>
      </c>
      <c r="D70" s="128">
        <f>'2022 SMI Brackets'!C69</f>
        <v>1.5</v>
      </c>
      <c r="E70" s="134">
        <f>'2023 SMI Brackets'!F69</f>
        <v>167810</v>
      </c>
      <c r="F70" s="134">
        <f>'2023 SMI Brackets'!G69</f>
        <v>199775</v>
      </c>
      <c r="G70" s="134">
        <f>'2023 SMI Brackets'!H69</f>
        <v>231739</v>
      </c>
      <c r="H70" s="134">
        <f>'2023 SMI Brackets'!I69</f>
        <v>263702</v>
      </c>
      <c r="I70" s="134">
        <f>'2023 SMI Brackets'!J69</f>
        <v>269696</v>
      </c>
      <c r="J70" s="134">
        <f>'2023 SMI Brackets'!K69</f>
        <v>275689</v>
      </c>
      <c r="K70" s="134">
        <f>'2023 SMI Brackets'!L69</f>
        <v>281683</v>
      </c>
      <c r="L70" s="134">
        <f>'2023 SMI Brackets'!M69</f>
        <v>287675</v>
      </c>
      <c r="M70" s="134">
        <f>'2023 SMI Brackets'!N69</f>
        <v>293669</v>
      </c>
      <c r="N70" s="134">
        <f>'2023 SMI Brackets'!O69</f>
        <v>299663</v>
      </c>
      <c r="O70" s="346"/>
      <c r="P70" s="346"/>
      <c r="Q70" s="346"/>
      <c r="R70" s="346"/>
      <c r="S70" s="346"/>
      <c r="T70" s="346"/>
      <c r="U70" s="346"/>
    </row>
    <row r="71" spans="2:22" ht="14.25" customHeight="1" x14ac:dyDescent="0.25">
      <c r="B71" s="26"/>
      <c r="C71" s="27" t="s">
        <v>123</v>
      </c>
      <c r="D71" s="129">
        <f>'2022 SMI Brackets'!C70</f>
        <v>1.5</v>
      </c>
      <c r="E71" s="133">
        <f>'2023 SMI Brackets'!F70</f>
        <v>167811</v>
      </c>
      <c r="F71" s="133">
        <f>'2023 SMI Brackets'!G70</f>
        <v>199776</v>
      </c>
      <c r="G71" s="133">
        <f>'2023 SMI Brackets'!H70</f>
        <v>231740</v>
      </c>
      <c r="H71" s="133">
        <f>'2023 SMI Brackets'!I70</f>
        <v>263703</v>
      </c>
      <c r="I71" s="133">
        <f>'2023 SMI Brackets'!J70</f>
        <v>269697</v>
      </c>
      <c r="J71" s="133">
        <f>'2023 SMI Brackets'!K70</f>
        <v>275690</v>
      </c>
      <c r="K71" s="133">
        <f>'2023 SMI Brackets'!L70</f>
        <v>281684</v>
      </c>
      <c r="L71" s="133">
        <f>'2023 SMI Brackets'!M70</f>
        <v>287676</v>
      </c>
      <c r="M71" s="133">
        <f>'2023 SMI Brackets'!N70</f>
        <v>293670</v>
      </c>
      <c r="N71" s="133">
        <f>'2023 SMI Brackets'!O70</f>
        <v>299664</v>
      </c>
      <c r="O71" s="365">
        <f>'Fee Schedule FY24'!E69</f>
        <v>0.115</v>
      </c>
      <c r="P71" s="365">
        <f>'Fee Schedule FY24'!H69</f>
        <v>4.6000000000000006E-2</v>
      </c>
      <c r="Q71" s="365">
        <f>'Fee Schedule FY24'!D69</f>
        <v>0.1</v>
      </c>
      <c r="R71" s="365">
        <f>'Fee Schedule FY24'!F69</f>
        <v>0.06</v>
      </c>
      <c r="S71" s="365">
        <f>'Fee Schedule FY24'!G69</f>
        <v>4.0000000000000008E-2</v>
      </c>
      <c r="T71" s="365">
        <f>'Fee Schedule FY24'!G69</f>
        <v>4.0000000000000008E-2</v>
      </c>
      <c r="U71" s="365">
        <f>'Fee Schedule FY24'!I69</f>
        <v>5.6000000000000001E-2</v>
      </c>
      <c r="V71" s="136"/>
    </row>
    <row r="72" spans="2:22" ht="14.25" customHeight="1" x14ac:dyDescent="0.25">
      <c r="B72" s="189"/>
      <c r="C72" s="68" t="s">
        <v>124</v>
      </c>
      <c r="D72" s="126"/>
      <c r="E72" s="82"/>
      <c r="F72" s="82"/>
      <c r="G72" s="82"/>
      <c r="H72" s="82"/>
      <c r="I72" s="82"/>
      <c r="J72" s="82"/>
      <c r="K72" s="82"/>
      <c r="L72" s="82"/>
      <c r="M72" s="82"/>
      <c r="N72" s="24"/>
      <c r="O72" s="346"/>
      <c r="P72" s="346"/>
      <c r="Q72" s="346"/>
      <c r="R72" s="346"/>
      <c r="S72" s="346"/>
      <c r="T72" s="346"/>
      <c r="U72" s="346"/>
      <c r="V72" s="136"/>
    </row>
    <row r="73" spans="2:22" ht="14.25" customHeight="1" x14ac:dyDescent="0.25">
      <c r="C73" s="136"/>
      <c r="D73" s="136"/>
      <c r="E73" s="136"/>
      <c r="F73" s="136"/>
      <c r="O73" s="83"/>
      <c r="P73" s="83"/>
      <c r="Q73" s="83"/>
      <c r="R73" s="83"/>
      <c r="S73" s="83"/>
      <c r="T73" s="83"/>
      <c r="U73" s="83"/>
    </row>
    <row r="74" spans="2:22" ht="14.25" customHeight="1" x14ac:dyDescent="0.25">
      <c r="C74" s="136"/>
      <c r="D74" s="136"/>
      <c r="E74" s="136"/>
      <c r="O74" s="83"/>
      <c r="P74" s="83"/>
      <c r="Q74" s="83"/>
      <c r="R74" s="83"/>
      <c r="S74" s="83"/>
      <c r="T74" s="83"/>
      <c r="U74" s="83"/>
    </row>
    <row r="75" spans="2:22" ht="14.25" customHeight="1" x14ac:dyDescent="0.25">
      <c r="C75" s="136"/>
      <c r="D75" s="136"/>
      <c r="E75" s="136"/>
    </row>
    <row r="76" spans="2:22" ht="14.25" customHeight="1" x14ac:dyDescent="0.25">
      <c r="C76" s="136"/>
      <c r="D76" s="136"/>
      <c r="E76" s="136"/>
    </row>
    <row r="77" spans="2:22" ht="14.25" customHeight="1" x14ac:dyDescent="0.25">
      <c r="C77" s="136"/>
      <c r="D77" s="136"/>
      <c r="E77" s="136"/>
    </row>
    <row r="78" spans="2:22" ht="14.25" customHeight="1" x14ac:dyDescent="0.25">
      <c r="C78" s="136"/>
      <c r="D78" s="136"/>
      <c r="E78" s="136"/>
      <c r="L78" s="136"/>
    </row>
    <row r="79" spans="2:22" ht="14.25" customHeight="1" x14ac:dyDescent="0.25">
      <c r="C79" s="136"/>
      <c r="D79" s="136"/>
      <c r="E79" s="136"/>
    </row>
    <row r="80" spans="2:22" ht="14.25" customHeight="1" x14ac:dyDescent="0.25">
      <c r="C80" s="136"/>
      <c r="D80" s="136"/>
      <c r="E80" s="136"/>
    </row>
    <row r="81" spans="3:5" ht="14.25" customHeight="1" x14ac:dyDescent="0.25">
      <c r="C81" s="136"/>
      <c r="D81" s="136"/>
      <c r="E81" s="136"/>
    </row>
    <row r="82" spans="3:5" ht="14.25" customHeight="1" x14ac:dyDescent="0.25">
      <c r="C82" s="136"/>
      <c r="D82" s="136"/>
      <c r="E82" s="136"/>
    </row>
    <row r="83" spans="3:5" ht="14.25" customHeight="1" x14ac:dyDescent="0.25">
      <c r="C83" s="136"/>
      <c r="D83" s="136"/>
      <c r="E83" s="136"/>
    </row>
    <row r="84" spans="3:5" ht="14.25" customHeight="1" x14ac:dyDescent="0.25">
      <c r="C84" s="136"/>
      <c r="D84" s="136"/>
      <c r="E84" s="136"/>
    </row>
    <row r="85" spans="3:5" ht="14.25" customHeight="1" x14ac:dyDescent="0.25">
      <c r="C85" s="136"/>
      <c r="D85" s="136"/>
      <c r="E85" s="136"/>
    </row>
    <row r="86" spans="3:5" ht="14.25" customHeight="1" x14ac:dyDescent="0.25">
      <c r="C86" s="136"/>
      <c r="D86" s="136"/>
      <c r="E86" s="136"/>
    </row>
    <row r="87" spans="3:5" ht="14.25" customHeight="1" x14ac:dyDescent="0.25">
      <c r="C87" s="136"/>
      <c r="D87" s="136"/>
      <c r="E87" s="136"/>
    </row>
    <row r="88" spans="3:5" ht="14.25" customHeight="1" x14ac:dyDescent="0.25">
      <c r="C88" s="136"/>
      <c r="D88" s="136"/>
      <c r="E88" s="136"/>
    </row>
    <row r="89" spans="3:5" ht="14.25" customHeight="1" x14ac:dyDescent="0.25">
      <c r="C89" s="136"/>
      <c r="D89" s="136"/>
      <c r="E89" s="136"/>
    </row>
    <row r="90" spans="3:5" ht="14.25" customHeight="1" x14ac:dyDescent="0.25">
      <c r="C90" s="136"/>
      <c r="D90" s="136"/>
      <c r="E90" s="136"/>
    </row>
    <row r="91" spans="3:5" ht="14.25" customHeight="1" x14ac:dyDescent="0.25">
      <c r="C91" s="136"/>
      <c r="D91" s="136"/>
      <c r="E91" s="136"/>
    </row>
    <row r="92" spans="3:5" ht="14.25" customHeight="1" x14ac:dyDescent="0.25">
      <c r="C92" s="136"/>
      <c r="D92" s="136"/>
      <c r="E92" s="136"/>
    </row>
    <row r="93" spans="3:5" ht="14.25" customHeight="1" x14ac:dyDescent="0.25">
      <c r="C93" s="136"/>
      <c r="D93" s="136"/>
      <c r="E93" s="136"/>
    </row>
    <row r="94" spans="3:5" ht="14.25" customHeight="1" x14ac:dyDescent="0.25">
      <c r="C94" s="136"/>
      <c r="D94" s="136"/>
      <c r="E94" s="136"/>
    </row>
    <row r="95" spans="3:5" ht="14.25" customHeight="1" x14ac:dyDescent="0.25">
      <c r="C95" s="136"/>
      <c r="D95" s="136"/>
      <c r="E95" s="136"/>
    </row>
    <row r="96" spans="3:5" ht="14.25" customHeight="1" x14ac:dyDescent="0.25">
      <c r="C96" s="136"/>
      <c r="D96" s="136"/>
      <c r="E96" s="136"/>
    </row>
    <row r="97" spans="3:5" ht="14.25" customHeight="1" x14ac:dyDescent="0.25">
      <c r="C97" s="136"/>
      <c r="D97" s="136"/>
      <c r="E97" s="136"/>
    </row>
    <row r="98" spans="3:5" ht="14.25" customHeight="1" x14ac:dyDescent="0.25">
      <c r="C98" s="136"/>
      <c r="D98" s="136"/>
      <c r="E98" s="136"/>
    </row>
    <row r="99" spans="3:5" ht="14.25" customHeight="1" x14ac:dyDescent="0.25">
      <c r="C99" s="136"/>
      <c r="D99" s="136"/>
      <c r="E99" s="136"/>
    </row>
    <row r="100" spans="3:5" ht="14.25" customHeight="1" x14ac:dyDescent="0.25">
      <c r="C100" s="136"/>
      <c r="D100" s="136"/>
      <c r="E100" s="136"/>
    </row>
    <row r="101" spans="3:5" ht="14.25" customHeight="1" x14ac:dyDescent="0.25">
      <c r="C101" s="136"/>
      <c r="D101" s="136"/>
      <c r="E101" s="136"/>
    </row>
    <row r="102" spans="3:5" ht="14.25" customHeight="1" x14ac:dyDescent="0.25">
      <c r="C102" s="136"/>
      <c r="D102" s="136"/>
      <c r="E102" s="136"/>
    </row>
    <row r="103" spans="3:5" ht="14.25" customHeight="1" x14ac:dyDescent="0.25">
      <c r="C103" s="136"/>
      <c r="D103" s="136"/>
      <c r="E103" s="136"/>
    </row>
    <row r="104" spans="3:5" ht="14.25" customHeight="1" x14ac:dyDescent="0.25">
      <c r="C104" s="136"/>
      <c r="D104" s="136"/>
      <c r="E104" s="136"/>
    </row>
    <row r="105" spans="3:5" ht="14.25" customHeight="1" x14ac:dyDescent="0.25">
      <c r="C105" s="136"/>
      <c r="D105" s="136"/>
      <c r="E105" s="136"/>
    </row>
    <row r="106" spans="3:5" ht="14.25" customHeight="1" x14ac:dyDescent="0.25">
      <c r="C106" s="136"/>
      <c r="D106" s="136"/>
      <c r="E106" s="136"/>
    </row>
    <row r="107" spans="3:5" ht="14.25" customHeight="1" x14ac:dyDescent="0.25">
      <c r="C107" s="136"/>
      <c r="D107" s="136"/>
      <c r="E107" s="136"/>
    </row>
    <row r="108" spans="3:5" ht="14.25" customHeight="1" x14ac:dyDescent="0.25">
      <c r="C108" s="136"/>
      <c r="D108" s="136"/>
      <c r="E108" s="136"/>
    </row>
    <row r="109" spans="3:5" ht="14.25" customHeight="1" x14ac:dyDescent="0.25"/>
    <row r="110" spans="3:5" ht="14.25" customHeight="1" x14ac:dyDescent="0.25"/>
    <row r="111" spans="3:5" ht="14.25" customHeight="1" x14ac:dyDescent="0.25"/>
    <row r="112" spans="3:5"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37">
    <mergeCell ref="O53:O54"/>
    <mergeCell ref="P53:P54"/>
    <mergeCell ref="Q53:Q54"/>
    <mergeCell ref="R53:R54"/>
    <mergeCell ref="S53:S54"/>
    <mergeCell ref="B2:N3"/>
    <mergeCell ref="O2:U3"/>
    <mergeCell ref="B4:N4"/>
    <mergeCell ref="B5:B52"/>
    <mergeCell ref="C5:D6"/>
    <mergeCell ref="E5:N5"/>
    <mergeCell ref="U9:U10"/>
    <mergeCell ref="Q49:Q50"/>
    <mergeCell ref="R49:R50"/>
    <mergeCell ref="O49:O50"/>
    <mergeCell ref="P49:P50"/>
    <mergeCell ref="O31:O32"/>
    <mergeCell ref="P31:P32"/>
    <mergeCell ref="Q31:Q32"/>
    <mergeCell ref="R31:R32"/>
    <mergeCell ref="S31:S32"/>
    <mergeCell ref="T31:T32"/>
    <mergeCell ref="U31:U32"/>
    <mergeCell ref="O33:O34"/>
    <mergeCell ref="O27:O28"/>
    <mergeCell ref="P27:P28"/>
    <mergeCell ref="Q27:Q28"/>
    <mergeCell ref="R27:R28"/>
    <mergeCell ref="S27:S28"/>
    <mergeCell ref="T27:T28"/>
    <mergeCell ref="U27:U28"/>
    <mergeCell ref="U29:U30"/>
    <mergeCell ref="P33:P34"/>
    <mergeCell ref="Q33:Q34"/>
    <mergeCell ref="R33:R34"/>
    <mergeCell ref="S33:S34"/>
    <mergeCell ref="T33:T34"/>
    <mergeCell ref="O29:O30"/>
    <mergeCell ref="P29:P30"/>
    <mergeCell ref="Q29:Q30"/>
    <mergeCell ref="R29:R30"/>
    <mergeCell ref="S29:S30"/>
    <mergeCell ref="T29:T30"/>
    <mergeCell ref="U33:U34"/>
    <mergeCell ref="O23:O24"/>
    <mergeCell ref="P23:P24"/>
    <mergeCell ref="Q23:Q24"/>
    <mergeCell ref="R23:R24"/>
    <mergeCell ref="S23:S24"/>
    <mergeCell ref="T23:T24"/>
    <mergeCell ref="U23:U24"/>
    <mergeCell ref="O25:O26"/>
    <mergeCell ref="P25:P26"/>
    <mergeCell ref="Q25:Q26"/>
    <mergeCell ref="R25:R26"/>
    <mergeCell ref="S25:S26"/>
    <mergeCell ref="T25:T26"/>
    <mergeCell ref="U25:U26"/>
    <mergeCell ref="O19:O20"/>
    <mergeCell ref="P19:P20"/>
    <mergeCell ref="Q19:Q20"/>
    <mergeCell ref="R19:R20"/>
    <mergeCell ref="S19:S20"/>
    <mergeCell ref="T19:T20"/>
    <mergeCell ref="U19:U20"/>
    <mergeCell ref="O21:O22"/>
    <mergeCell ref="P21:P22"/>
    <mergeCell ref="Q21:Q22"/>
    <mergeCell ref="R21:R22"/>
    <mergeCell ref="S21:S22"/>
    <mergeCell ref="T21:T22"/>
    <mergeCell ref="U21:U22"/>
    <mergeCell ref="O17:O18"/>
    <mergeCell ref="P17:P18"/>
    <mergeCell ref="U13:U14"/>
    <mergeCell ref="O15:O16"/>
    <mergeCell ref="P15:P16"/>
    <mergeCell ref="Q15:Q16"/>
    <mergeCell ref="R15:R16"/>
    <mergeCell ref="S15:S16"/>
    <mergeCell ref="T15:T16"/>
    <mergeCell ref="U15:U16"/>
    <mergeCell ref="Q17:Q18"/>
    <mergeCell ref="R17:R18"/>
    <mergeCell ref="S17:S18"/>
    <mergeCell ref="T17:T18"/>
    <mergeCell ref="U17:U18"/>
    <mergeCell ref="S11:S12"/>
    <mergeCell ref="T11:T12"/>
    <mergeCell ref="U11:U12"/>
    <mergeCell ref="O13:O14"/>
    <mergeCell ref="P13:P14"/>
    <mergeCell ref="Q13:Q14"/>
    <mergeCell ref="R13:R14"/>
    <mergeCell ref="S13:S14"/>
    <mergeCell ref="T13:T14"/>
    <mergeCell ref="O71:O72"/>
    <mergeCell ref="P71:P72"/>
    <mergeCell ref="Q71:Q72"/>
    <mergeCell ref="R71:R72"/>
    <mergeCell ref="S71:S72"/>
    <mergeCell ref="T71:T72"/>
    <mergeCell ref="U71:U72"/>
    <mergeCell ref="P7:P8"/>
    <mergeCell ref="Q7:Q8"/>
    <mergeCell ref="R7:R8"/>
    <mergeCell ref="S7:S8"/>
    <mergeCell ref="T7:T8"/>
    <mergeCell ref="U7:U8"/>
    <mergeCell ref="O9:O10"/>
    <mergeCell ref="P9:P10"/>
    <mergeCell ref="Q9:Q10"/>
    <mergeCell ref="R9:R10"/>
    <mergeCell ref="S9:S10"/>
    <mergeCell ref="T9:T10"/>
    <mergeCell ref="P11:P12"/>
    <mergeCell ref="Q11:Q12"/>
    <mergeCell ref="O7:O8"/>
    <mergeCell ref="O11:O12"/>
    <mergeCell ref="R11:R12"/>
    <mergeCell ref="O69:O70"/>
    <mergeCell ref="P69:P70"/>
    <mergeCell ref="Q69:Q70"/>
    <mergeCell ref="R69:R70"/>
    <mergeCell ref="S69:S70"/>
    <mergeCell ref="T69:T70"/>
    <mergeCell ref="U69:U70"/>
    <mergeCell ref="U41:U42"/>
    <mergeCell ref="O43:O44"/>
    <mergeCell ref="P43:P44"/>
    <mergeCell ref="Q43:Q44"/>
    <mergeCell ref="R43:R44"/>
    <mergeCell ref="S43:S44"/>
    <mergeCell ref="T43:T44"/>
    <mergeCell ref="U43:U44"/>
    <mergeCell ref="Q45:Q46"/>
    <mergeCell ref="R45:R46"/>
    <mergeCell ref="S45:S46"/>
    <mergeCell ref="T45:T46"/>
    <mergeCell ref="U45:U46"/>
    <mergeCell ref="O47:O48"/>
    <mergeCell ref="P47:P48"/>
    <mergeCell ref="Q47:Q48"/>
    <mergeCell ref="R47:R48"/>
    <mergeCell ref="O65:O66"/>
    <mergeCell ref="P65:P66"/>
    <mergeCell ref="Q65:Q66"/>
    <mergeCell ref="R65:R66"/>
    <mergeCell ref="S65:S66"/>
    <mergeCell ref="T65:T66"/>
    <mergeCell ref="U65:U66"/>
    <mergeCell ref="O67:O68"/>
    <mergeCell ref="P67:P68"/>
    <mergeCell ref="Q67:Q68"/>
    <mergeCell ref="R67:R68"/>
    <mergeCell ref="S67:S68"/>
    <mergeCell ref="T67:T68"/>
    <mergeCell ref="U67:U68"/>
    <mergeCell ref="O61:O62"/>
    <mergeCell ref="P61:P62"/>
    <mergeCell ref="Q61:Q62"/>
    <mergeCell ref="R61:R62"/>
    <mergeCell ref="S61:S62"/>
    <mergeCell ref="T61:T62"/>
    <mergeCell ref="U61:U62"/>
    <mergeCell ref="O63:O64"/>
    <mergeCell ref="P63:P64"/>
    <mergeCell ref="Q63:Q64"/>
    <mergeCell ref="R63:R64"/>
    <mergeCell ref="S63:S64"/>
    <mergeCell ref="T63:T64"/>
    <mergeCell ref="U63:U64"/>
    <mergeCell ref="O57:O58"/>
    <mergeCell ref="P57:P58"/>
    <mergeCell ref="Q57:Q58"/>
    <mergeCell ref="R57:R58"/>
    <mergeCell ref="S57:S58"/>
    <mergeCell ref="T57:T58"/>
    <mergeCell ref="U57:U58"/>
    <mergeCell ref="O59:O60"/>
    <mergeCell ref="P59:P60"/>
    <mergeCell ref="Q59:Q60"/>
    <mergeCell ref="R59:R60"/>
    <mergeCell ref="S59:S60"/>
    <mergeCell ref="T59:T60"/>
    <mergeCell ref="U59:U60"/>
    <mergeCell ref="O45:O46"/>
    <mergeCell ref="P45:P46"/>
    <mergeCell ref="O55:O56"/>
    <mergeCell ref="P55:P56"/>
    <mergeCell ref="Q55:Q56"/>
    <mergeCell ref="R55:R56"/>
    <mergeCell ref="S55:S56"/>
    <mergeCell ref="T55:T56"/>
    <mergeCell ref="U55:U56"/>
    <mergeCell ref="S47:S48"/>
    <mergeCell ref="T47:T48"/>
    <mergeCell ref="U47:U48"/>
    <mergeCell ref="S49:S50"/>
    <mergeCell ref="T49:T50"/>
    <mergeCell ref="T53:T54"/>
    <mergeCell ref="U53:U54"/>
    <mergeCell ref="U49:U50"/>
    <mergeCell ref="O51:O52"/>
    <mergeCell ref="P51:P52"/>
    <mergeCell ref="Q51:Q52"/>
    <mergeCell ref="R51:R52"/>
    <mergeCell ref="S51:S52"/>
    <mergeCell ref="T51:T52"/>
    <mergeCell ref="U51:U52"/>
    <mergeCell ref="O39:O40"/>
    <mergeCell ref="P39:P40"/>
    <mergeCell ref="Q39:Q40"/>
    <mergeCell ref="R39:R40"/>
    <mergeCell ref="S39:S40"/>
    <mergeCell ref="T39:T40"/>
    <mergeCell ref="U39:U40"/>
    <mergeCell ref="O41:O42"/>
    <mergeCell ref="P41:P42"/>
    <mergeCell ref="Q41:Q42"/>
    <mergeCell ref="R41:R42"/>
    <mergeCell ref="S41:S42"/>
    <mergeCell ref="T41:T42"/>
    <mergeCell ref="O35:O36"/>
    <mergeCell ref="P35:P36"/>
    <mergeCell ref="Q35:Q36"/>
    <mergeCell ref="R35:R36"/>
    <mergeCell ref="S35:S36"/>
    <mergeCell ref="T35:T36"/>
    <mergeCell ref="U35:U36"/>
    <mergeCell ref="S37:S38"/>
    <mergeCell ref="T37:T38"/>
    <mergeCell ref="U37:U38"/>
    <mergeCell ref="O37:O38"/>
    <mergeCell ref="P37:P38"/>
    <mergeCell ref="Q37:Q38"/>
    <mergeCell ref="R37:R38"/>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P968"/>
  <sheetViews>
    <sheetView workbookViewId="0">
      <selection activeCell="M19" sqref="M19"/>
    </sheetView>
  </sheetViews>
  <sheetFormatPr defaultColWidth="14.42578125" defaultRowHeight="15" customHeight="1" x14ac:dyDescent="0.25"/>
  <cols>
    <col min="1" max="1" width="8.7109375" customWidth="1"/>
    <col min="2" max="3" width="6.5703125" customWidth="1"/>
    <col min="4" max="9" width="10" customWidth="1"/>
    <col min="10" max="26" width="8.7109375" customWidth="1"/>
  </cols>
  <sheetData>
    <row r="1" spans="2:15" ht="14.25" customHeight="1" thickBot="1" x14ac:dyDescent="0.3"/>
    <row r="2" spans="2:15" ht="48" customHeight="1" thickBot="1" x14ac:dyDescent="0.3">
      <c r="B2" s="328" t="s">
        <v>96</v>
      </c>
      <c r="C2" s="287"/>
      <c r="D2" s="287"/>
      <c r="E2" s="287"/>
      <c r="F2" s="287"/>
      <c r="G2" s="287"/>
      <c r="H2" s="287"/>
      <c r="I2" s="370"/>
    </row>
    <row r="3" spans="2:15" ht="40.5" customHeight="1" thickBot="1" x14ac:dyDescent="0.3">
      <c r="B3" s="399" t="s">
        <v>97</v>
      </c>
      <c r="C3" s="370"/>
      <c r="D3" s="400" t="s">
        <v>98</v>
      </c>
      <c r="E3" s="401"/>
      <c r="F3" s="11" t="s">
        <v>125</v>
      </c>
      <c r="G3" s="402" t="s">
        <v>126</v>
      </c>
      <c r="H3" s="403"/>
      <c r="I3" s="12" t="s">
        <v>127</v>
      </c>
    </row>
    <row r="4" spans="2:15" ht="14.25" customHeight="1" thickBot="1" x14ac:dyDescent="0.3">
      <c r="B4" s="371"/>
      <c r="C4" s="372"/>
      <c r="D4" s="208" t="s">
        <v>102</v>
      </c>
      <c r="E4" s="13" t="s">
        <v>101</v>
      </c>
      <c r="F4" s="209" t="s">
        <v>102</v>
      </c>
      <c r="G4" s="208" t="s">
        <v>102</v>
      </c>
      <c r="H4" s="14" t="s">
        <v>101</v>
      </c>
      <c r="I4" s="210" t="s">
        <v>84</v>
      </c>
    </row>
    <row r="5" spans="2:15" ht="14.25" customHeight="1" thickTop="1" x14ac:dyDescent="0.25">
      <c r="B5" s="15" t="s">
        <v>93</v>
      </c>
      <c r="C5" s="211">
        <f>'2024 SMI Brackets'!C6</f>
        <v>0</v>
      </c>
      <c r="D5" s="406">
        <v>0.04</v>
      </c>
      <c r="E5" s="404">
        <v>0.04</v>
      </c>
      <c r="F5" s="405">
        <f>$D5*0.6</f>
        <v>2.4E-2</v>
      </c>
      <c r="G5" s="396">
        <f>$D5*0.4</f>
        <v>1.6E-2</v>
      </c>
      <c r="H5" s="396">
        <f>$E5*0.4</f>
        <v>1.6E-2</v>
      </c>
      <c r="I5" s="396">
        <f>ROUND((((14*$D5)+(38*$G5))/52),3)</f>
        <v>2.1999999999999999E-2</v>
      </c>
      <c r="J5" s="136"/>
    </row>
    <row r="6" spans="2:15" ht="14.25" customHeight="1" thickBot="1" x14ac:dyDescent="0.3">
      <c r="B6" s="16" t="s">
        <v>94</v>
      </c>
      <c r="C6" s="212">
        <f>'2024 SMI Brackets'!C7</f>
        <v>0.12</v>
      </c>
      <c r="D6" s="407"/>
      <c r="E6" s="391"/>
      <c r="F6" s="388"/>
      <c r="G6" s="386"/>
      <c r="H6" s="378"/>
      <c r="I6" s="378"/>
      <c r="J6" s="136"/>
    </row>
    <row r="7" spans="2:15" ht="14.25" customHeight="1" x14ac:dyDescent="0.25">
      <c r="B7" s="17" t="s">
        <v>93</v>
      </c>
      <c r="C7" s="213">
        <f>'2024 SMI Brackets'!C8</f>
        <v>0.12</v>
      </c>
      <c r="D7" s="408">
        <v>7.0000000000000007E-2</v>
      </c>
      <c r="E7" s="392">
        <v>7.0000000000000007E-2</v>
      </c>
      <c r="F7" s="387">
        <f>$D7*0.6</f>
        <v>4.2000000000000003E-2</v>
      </c>
      <c r="G7" s="385">
        <f>$D7*0.4</f>
        <v>2.8000000000000004E-2</v>
      </c>
      <c r="H7" s="385">
        <f>$E7*0.4</f>
        <v>2.8000000000000004E-2</v>
      </c>
      <c r="I7" s="385">
        <f>ROUND((((14*$D7)+(38*$G7))/52),3)</f>
        <v>3.9E-2</v>
      </c>
      <c r="J7" s="136"/>
    </row>
    <row r="8" spans="2:15" ht="14.25" customHeight="1" thickBot="1" x14ac:dyDescent="0.3">
      <c r="B8" s="16" t="s">
        <v>94</v>
      </c>
      <c r="C8" s="212">
        <f>'2024 SMI Brackets'!C9</f>
        <v>0.15</v>
      </c>
      <c r="D8" s="345"/>
      <c r="E8" s="391"/>
      <c r="F8" s="388"/>
      <c r="G8" s="386"/>
      <c r="H8" s="378"/>
      <c r="I8" s="378"/>
      <c r="J8" s="136"/>
    </row>
    <row r="9" spans="2:15" ht="14.25" customHeight="1" x14ac:dyDescent="0.25">
      <c r="B9" s="17" t="s">
        <v>93</v>
      </c>
      <c r="C9" s="213">
        <f>'2024 SMI Brackets'!C10</f>
        <v>0.15</v>
      </c>
      <c r="D9" s="389">
        <v>7.0000000000000007E-2</v>
      </c>
      <c r="E9" s="397">
        <v>0.08</v>
      </c>
      <c r="F9" s="389">
        <f>$D9*0.6</f>
        <v>4.2000000000000003E-2</v>
      </c>
      <c r="G9" s="383">
        <f>$D9*0.4</f>
        <v>2.8000000000000004E-2</v>
      </c>
      <c r="H9" s="384">
        <f>$E9*0.4</f>
        <v>3.2000000000000001E-2</v>
      </c>
      <c r="I9" s="384">
        <f>ROUND((((14*$D9)+(38*$G9))/52),3)</f>
        <v>3.9E-2</v>
      </c>
      <c r="J9" s="18"/>
    </row>
    <row r="10" spans="2:15" ht="14.25" customHeight="1" x14ac:dyDescent="0.25">
      <c r="B10" s="16" t="s">
        <v>94</v>
      </c>
      <c r="C10" s="212">
        <f>'2024 SMI Brackets'!C11</f>
        <v>0.17</v>
      </c>
      <c r="D10" s="388"/>
      <c r="E10" s="398"/>
      <c r="F10" s="388"/>
      <c r="G10" s="377"/>
      <c r="H10" s="377"/>
      <c r="I10" s="386"/>
      <c r="J10" s="18"/>
    </row>
    <row r="11" spans="2:15" ht="14.25" customHeight="1" x14ac:dyDescent="0.25">
      <c r="B11" s="17" t="s">
        <v>93</v>
      </c>
      <c r="C11" s="213">
        <f>'2024 SMI Brackets'!C12</f>
        <v>0.17</v>
      </c>
      <c r="D11" s="387">
        <v>7.4999999999999997E-2</v>
      </c>
      <c r="E11" s="409">
        <v>8.5000000000000006E-2</v>
      </c>
      <c r="F11" s="387">
        <f>$D11*0.6</f>
        <v>4.4999999999999998E-2</v>
      </c>
      <c r="G11" s="385">
        <f>$D11*0.4</f>
        <v>0.03</v>
      </c>
      <c r="H11" s="385">
        <f>$E11*0.4</f>
        <v>3.4000000000000002E-2</v>
      </c>
      <c r="I11" s="385">
        <f>ROUND((((14*$D11)+(38*$G11))/52),3)</f>
        <v>4.2000000000000003E-2</v>
      </c>
      <c r="J11" s="18"/>
      <c r="N11" s="136"/>
    </row>
    <row r="12" spans="2:15" ht="14.25" customHeight="1" thickBot="1" x14ac:dyDescent="0.3">
      <c r="B12" s="16" t="s">
        <v>94</v>
      </c>
      <c r="C12" s="212">
        <f>'2024 SMI Brackets'!C13</f>
        <v>0.2</v>
      </c>
      <c r="D12" s="388"/>
      <c r="E12" s="391"/>
      <c r="F12" s="388"/>
      <c r="G12" s="386"/>
      <c r="H12" s="378"/>
      <c r="I12" s="378"/>
      <c r="J12" s="18"/>
      <c r="M12" s="136"/>
      <c r="N12" s="136"/>
      <c r="O12" s="136"/>
    </row>
    <row r="13" spans="2:15" ht="14.25" customHeight="1" x14ac:dyDescent="0.25">
      <c r="B13" s="17" t="s">
        <v>93</v>
      </c>
      <c r="C13" s="213">
        <f>'2024 SMI Brackets'!C14</f>
        <v>0.2</v>
      </c>
      <c r="D13" s="389">
        <v>7.4999999999999997E-2</v>
      </c>
      <c r="E13" s="390">
        <v>0.09</v>
      </c>
      <c r="F13" s="389">
        <f>$D13*0.6</f>
        <v>4.4999999999999998E-2</v>
      </c>
      <c r="G13" s="383">
        <f>$D13*0.4</f>
        <v>0.03</v>
      </c>
      <c r="H13" s="384">
        <f>$E13*0.4</f>
        <v>3.5999999999999997E-2</v>
      </c>
      <c r="I13" s="384">
        <f>ROUND((((14*$D13)+(38*$G13))/52),3)</f>
        <v>4.2000000000000003E-2</v>
      </c>
      <c r="J13" s="18"/>
      <c r="M13" s="136"/>
      <c r="N13" s="136"/>
      <c r="O13" s="136"/>
    </row>
    <row r="14" spans="2:15" ht="14.25" customHeight="1" x14ac:dyDescent="0.25">
      <c r="B14" s="16" t="s">
        <v>94</v>
      </c>
      <c r="C14" s="212">
        <f>'2024 SMI Brackets'!C15</f>
        <v>0.23</v>
      </c>
      <c r="D14" s="388"/>
      <c r="E14" s="391"/>
      <c r="F14" s="388"/>
      <c r="G14" s="377"/>
      <c r="H14" s="377"/>
      <c r="I14" s="386"/>
      <c r="J14" s="18"/>
    </row>
    <row r="15" spans="2:15" ht="14.25" customHeight="1" x14ac:dyDescent="0.25">
      <c r="B15" s="17" t="s">
        <v>93</v>
      </c>
      <c r="C15" s="213">
        <f>'2024 SMI Brackets'!C16</f>
        <v>0.23</v>
      </c>
      <c r="D15" s="387">
        <v>0.08</v>
      </c>
      <c r="E15" s="392">
        <v>9.5000000000000001E-2</v>
      </c>
      <c r="F15" s="387">
        <f>$D15*0.6</f>
        <v>4.8000000000000001E-2</v>
      </c>
      <c r="G15" s="385">
        <f>$D15*0.4</f>
        <v>3.2000000000000001E-2</v>
      </c>
      <c r="H15" s="385">
        <f>$E15*0.4</f>
        <v>3.8000000000000006E-2</v>
      </c>
      <c r="I15" s="385">
        <f>ROUND((((14*$D15)+(38*$G15))/52),3)</f>
        <v>4.4999999999999998E-2</v>
      </c>
      <c r="J15" s="18"/>
    </row>
    <row r="16" spans="2:15" ht="14.25" customHeight="1" thickBot="1" x14ac:dyDescent="0.3">
      <c r="B16" s="16" t="s">
        <v>94</v>
      </c>
      <c r="C16" s="212">
        <f>'2024 SMI Brackets'!C17</f>
        <v>0.26</v>
      </c>
      <c r="D16" s="388"/>
      <c r="E16" s="391"/>
      <c r="F16" s="388"/>
      <c r="G16" s="386"/>
      <c r="H16" s="378"/>
      <c r="I16" s="378"/>
      <c r="J16" s="18"/>
      <c r="M16" s="136"/>
      <c r="N16" s="136"/>
    </row>
    <row r="17" spans="2:14" ht="14.25" customHeight="1" x14ac:dyDescent="0.25">
      <c r="B17" s="17" t="s">
        <v>93</v>
      </c>
      <c r="C17" s="213">
        <f>'2024 SMI Brackets'!C18</f>
        <v>0.26</v>
      </c>
      <c r="D17" s="389">
        <v>0.08</v>
      </c>
      <c r="E17" s="390">
        <v>9.5000000000000001E-2</v>
      </c>
      <c r="F17" s="389">
        <f>$D17*0.6</f>
        <v>4.8000000000000001E-2</v>
      </c>
      <c r="G17" s="383">
        <f>$D17*0.4</f>
        <v>3.2000000000000001E-2</v>
      </c>
      <c r="H17" s="384">
        <f>$E17*0.4</f>
        <v>3.8000000000000006E-2</v>
      </c>
      <c r="I17" s="384">
        <f>ROUND((((14*$D17)+(38*$G17))/52),3)</f>
        <v>4.4999999999999998E-2</v>
      </c>
      <c r="J17" s="18"/>
      <c r="M17" s="136"/>
      <c r="N17" s="136"/>
    </row>
    <row r="18" spans="2:14" ht="14.25" customHeight="1" x14ac:dyDescent="0.25">
      <c r="B18" s="16" t="s">
        <v>94</v>
      </c>
      <c r="C18" s="212">
        <f>'2024 SMI Brackets'!C19</f>
        <v>0.28999999999999998</v>
      </c>
      <c r="D18" s="388"/>
      <c r="E18" s="391"/>
      <c r="F18" s="388"/>
      <c r="G18" s="377"/>
      <c r="H18" s="377"/>
      <c r="I18" s="386"/>
      <c r="J18" s="18"/>
    </row>
    <row r="19" spans="2:14" ht="14.25" customHeight="1" x14ac:dyDescent="0.25">
      <c r="B19" s="17" t="s">
        <v>93</v>
      </c>
      <c r="C19" s="213">
        <f>'2024 SMI Brackets'!C20</f>
        <v>0.28999999999999998</v>
      </c>
      <c r="D19" s="387">
        <v>0.08</v>
      </c>
      <c r="E19" s="392">
        <v>9.5000000000000001E-2</v>
      </c>
      <c r="F19" s="387">
        <f>$D19*0.6</f>
        <v>4.8000000000000001E-2</v>
      </c>
      <c r="G19" s="385">
        <f>$D19*0.4</f>
        <v>3.2000000000000001E-2</v>
      </c>
      <c r="H19" s="385">
        <f>$E19*0.4</f>
        <v>3.8000000000000006E-2</v>
      </c>
      <c r="I19" s="385">
        <f>ROUND((((14*$D19)+(38*$G19))/52),3)</f>
        <v>4.4999999999999998E-2</v>
      </c>
      <c r="J19" s="18"/>
    </row>
    <row r="20" spans="2:14" ht="14.25" customHeight="1" thickBot="1" x14ac:dyDescent="0.3">
      <c r="B20" s="16" t="s">
        <v>94</v>
      </c>
      <c r="C20" s="19">
        <f>'2024 SMI Brackets'!C21</f>
        <v>0.32</v>
      </c>
      <c r="D20" s="388"/>
      <c r="E20" s="391"/>
      <c r="F20" s="388"/>
      <c r="G20" s="386"/>
      <c r="H20" s="378"/>
      <c r="I20" s="378"/>
      <c r="J20" s="18"/>
    </row>
    <row r="21" spans="2:14" ht="14.25" customHeight="1" x14ac:dyDescent="0.25">
      <c r="B21" s="17" t="s">
        <v>93</v>
      </c>
      <c r="C21" s="212">
        <f>'2024 SMI Brackets'!C22</f>
        <v>0.32</v>
      </c>
      <c r="D21" s="389">
        <v>0.08</v>
      </c>
      <c r="E21" s="390">
        <v>9.5000000000000001E-2</v>
      </c>
      <c r="F21" s="389">
        <f>$D21*0.6</f>
        <v>4.8000000000000001E-2</v>
      </c>
      <c r="G21" s="383">
        <f>$D21*0.4</f>
        <v>3.2000000000000001E-2</v>
      </c>
      <c r="H21" s="384">
        <f>$E21*0.4</f>
        <v>3.8000000000000006E-2</v>
      </c>
      <c r="I21" s="384">
        <f>ROUND((((14*$D21)+(38*$G21))/52),3)</f>
        <v>4.4999999999999998E-2</v>
      </c>
      <c r="J21" s="18"/>
    </row>
    <row r="22" spans="2:14" ht="14.25" customHeight="1" x14ac:dyDescent="0.25">
      <c r="B22" s="16" t="s">
        <v>94</v>
      </c>
      <c r="C22" s="212">
        <f>'2024 SMI Brackets'!C23</f>
        <v>0.35</v>
      </c>
      <c r="D22" s="388"/>
      <c r="E22" s="391"/>
      <c r="F22" s="388"/>
      <c r="G22" s="377"/>
      <c r="H22" s="377"/>
      <c r="I22" s="386"/>
      <c r="J22" s="18"/>
    </row>
    <row r="23" spans="2:14" ht="14.25" customHeight="1" x14ac:dyDescent="0.25">
      <c r="B23" s="17" t="s">
        <v>93</v>
      </c>
      <c r="C23" s="213">
        <f>'2024 SMI Brackets'!C24</f>
        <v>0.35</v>
      </c>
      <c r="D23" s="387">
        <v>0.08</v>
      </c>
      <c r="E23" s="392">
        <v>9.5000000000000001E-2</v>
      </c>
      <c r="F23" s="387">
        <f>$D23*0.6</f>
        <v>4.8000000000000001E-2</v>
      </c>
      <c r="G23" s="385">
        <f>$D23*0.4</f>
        <v>3.2000000000000001E-2</v>
      </c>
      <c r="H23" s="385">
        <f>$E23*0.4</f>
        <v>3.8000000000000006E-2</v>
      </c>
      <c r="I23" s="385">
        <f>ROUND((((14*$D23)+(38*$G23))/52),3)</f>
        <v>4.4999999999999998E-2</v>
      </c>
      <c r="J23" s="18"/>
    </row>
    <row r="24" spans="2:14" ht="14.25" customHeight="1" thickBot="1" x14ac:dyDescent="0.3">
      <c r="B24" s="16" t="s">
        <v>94</v>
      </c>
      <c r="C24" s="212">
        <f>'2024 SMI Brackets'!C25</f>
        <v>0.38</v>
      </c>
      <c r="D24" s="388"/>
      <c r="E24" s="391"/>
      <c r="F24" s="388"/>
      <c r="G24" s="386"/>
      <c r="H24" s="378"/>
      <c r="I24" s="378"/>
      <c r="J24" s="18"/>
    </row>
    <row r="25" spans="2:14" ht="14.25" customHeight="1" x14ac:dyDescent="0.25">
      <c r="B25" s="17" t="s">
        <v>93</v>
      </c>
      <c r="C25" s="213">
        <f>'2024 SMI Brackets'!C26</f>
        <v>0.38</v>
      </c>
      <c r="D25" s="389">
        <v>0.08</v>
      </c>
      <c r="E25" s="390">
        <v>9.5000000000000001E-2</v>
      </c>
      <c r="F25" s="389">
        <f>$D25*0.6</f>
        <v>4.8000000000000001E-2</v>
      </c>
      <c r="G25" s="383">
        <f>$D25*0.4</f>
        <v>3.2000000000000001E-2</v>
      </c>
      <c r="H25" s="384">
        <f>$E25*0.4</f>
        <v>3.8000000000000006E-2</v>
      </c>
      <c r="I25" s="384">
        <f>ROUND((((14*$D25)+(38*$G25))/52),3)</f>
        <v>4.4999999999999998E-2</v>
      </c>
      <c r="J25" s="18"/>
    </row>
    <row r="26" spans="2:14" ht="14.25" customHeight="1" x14ac:dyDescent="0.25">
      <c r="B26" s="16" t="s">
        <v>94</v>
      </c>
      <c r="C26" s="212">
        <f>'2024 SMI Brackets'!C27</f>
        <v>0.41</v>
      </c>
      <c r="D26" s="388"/>
      <c r="E26" s="391"/>
      <c r="F26" s="388"/>
      <c r="G26" s="377"/>
      <c r="H26" s="377"/>
      <c r="I26" s="386"/>
      <c r="J26" s="18"/>
    </row>
    <row r="27" spans="2:14" ht="14.25" customHeight="1" x14ac:dyDescent="0.25">
      <c r="B27" s="17" t="s">
        <v>93</v>
      </c>
      <c r="C27" s="213">
        <f>'2024 SMI Brackets'!C28</f>
        <v>0.41</v>
      </c>
      <c r="D27" s="387">
        <v>0.08</v>
      </c>
      <c r="E27" s="392">
        <v>9.5000000000000001E-2</v>
      </c>
      <c r="F27" s="387">
        <f>$D27*0.6</f>
        <v>4.8000000000000001E-2</v>
      </c>
      <c r="G27" s="385">
        <f>$D27*0.4</f>
        <v>3.2000000000000001E-2</v>
      </c>
      <c r="H27" s="385">
        <f>$E27*0.4</f>
        <v>3.8000000000000006E-2</v>
      </c>
      <c r="I27" s="385">
        <f>ROUND((((14*$D27)+(38*$G27))/52),3)</f>
        <v>4.4999999999999998E-2</v>
      </c>
      <c r="J27" s="18"/>
    </row>
    <row r="28" spans="2:14" ht="14.25" customHeight="1" thickBot="1" x14ac:dyDescent="0.3">
      <c r="B28" s="16" t="s">
        <v>94</v>
      </c>
      <c r="C28" s="212">
        <f>'2024 SMI Brackets'!C29</f>
        <v>0.44</v>
      </c>
      <c r="D28" s="388"/>
      <c r="E28" s="391"/>
      <c r="F28" s="388"/>
      <c r="G28" s="386"/>
      <c r="H28" s="378"/>
      <c r="I28" s="378"/>
      <c r="J28" s="18"/>
    </row>
    <row r="29" spans="2:14" ht="14.25" customHeight="1" x14ac:dyDescent="0.25">
      <c r="B29" s="17" t="s">
        <v>93</v>
      </c>
      <c r="C29" s="213">
        <f>'2024 SMI Brackets'!C30</f>
        <v>0.44</v>
      </c>
      <c r="D29" s="389">
        <v>0.08</v>
      </c>
      <c r="E29" s="390">
        <v>9.5000000000000001E-2</v>
      </c>
      <c r="F29" s="389">
        <f>$D29*0.6</f>
        <v>4.8000000000000001E-2</v>
      </c>
      <c r="G29" s="383">
        <f>$D29*0.4</f>
        <v>3.2000000000000001E-2</v>
      </c>
      <c r="H29" s="384">
        <f>$E29*0.4</f>
        <v>3.8000000000000006E-2</v>
      </c>
      <c r="I29" s="384">
        <f>ROUND((((14*$D29)+(38*$G29))/52),3)</f>
        <v>4.4999999999999998E-2</v>
      </c>
      <c r="J29" s="18"/>
    </row>
    <row r="30" spans="2:14" ht="14.25" customHeight="1" x14ac:dyDescent="0.25">
      <c r="B30" s="16" t="s">
        <v>94</v>
      </c>
      <c r="C30" s="212">
        <f>'2024 SMI Brackets'!C31</f>
        <v>0.47</v>
      </c>
      <c r="D30" s="388"/>
      <c r="E30" s="391"/>
      <c r="F30" s="388"/>
      <c r="G30" s="377"/>
      <c r="H30" s="377"/>
      <c r="I30" s="386"/>
      <c r="J30" s="18"/>
    </row>
    <row r="31" spans="2:14" ht="14.25" customHeight="1" x14ac:dyDescent="0.25">
      <c r="B31" s="17" t="s">
        <v>93</v>
      </c>
      <c r="C31" s="213">
        <f>'2024 SMI Brackets'!C32</f>
        <v>0.47</v>
      </c>
      <c r="D31" s="387">
        <v>0.08</v>
      </c>
      <c r="E31" s="392">
        <v>9.5000000000000001E-2</v>
      </c>
      <c r="F31" s="387">
        <f>$D31*0.6</f>
        <v>4.8000000000000001E-2</v>
      </c>
      <c r="G31" s="385">
        <f>$D31*0.4</f>
        <v>3.2000000000000001E-2</v>
      </c>
      <c r="H31" s="385">
        <f>$E31*0.4</f>
        <v>3.8000000000000006E-2</v>
      </c>
      <c r="I31" s="385">
        <f>ROUND((((14*$D31)+(38*$G31))/52),3)</f>
        <v>4.4999999999999998E-2</v>
      </c>
      <c r="J31" s="18"/>
    </row>
    <row r="32" spans="2:14" ht="14.25" customHeight="1" thickBot="1" x14ac:dyDescent="0.3">
      <c r="B32" s="16" t="s">
        <v>94</v>
      </c>
      <c r="C32" s="212">
        <f>'2024 SMI Brackets'!C33</f>
        <v>0.5</v>
      </c>
      <c r="D32" s="388"/>
      <c r="E32" s="391"/>
      <c r="F32" s="388"/>
      <c r="G32" s="386"/>
      <c r="H32" s="378"/>
      <c r="I32" s="378"/>
      <c r="J32" s="18"/>
    </row>
    <row r="33" spans="2:13" ht="14.25" customHeight="1" x14ac:dyDescent="0.25">
      <c r="B33" s="17" t="s">
        <v>93</v>
      </c>
      <c r="C33" s="213">
        <f>'2024 SMI Brackets'!C34</f>
        <v>0.5</v>
      </c>
      <c r="D33" s="389">
        <v>0.08</v>
      </c>
      <c r="E33" s="390">
        <v>9.5000000000000001E-2</v>
      </c>
      <c r="F33" s="389">
        <f>$D33*0.6</f>
        <v>4.8000000000000001E-2</v>
      </c>
      <c r="G33" s="383">
        <f>$D33*0.4</f>
        <v>3.2000000000000001E-2</v>
      </c>
      <c r="H33" s="384">
        <f>$E33*0.4</f>
        <v>3.8000000000000006E-2</v>
      </c>
      <c r="I33" s="384">
        <f>ROUND((((14*$D33)+(38*$G33))/52),3)</f>
        <v>4.4999999999999998E-2</v>
      </c>
      <c r="J33" s="18"/>
    </row>
    <row r="34" spans="2:13" ht="14.25" customHeight="1" x14ac:dyDescent="0.25">
      <c r="B34" s="16" t="s">
        <v>94</v>
      </c>
      <c r="C34" s="212">
        <f>'2024 SMI Brackets'!C35</f>
        <v>0.53</v>
      </c>
      <c r="D34" s="388"/>
      <c r="E34" s="391"/>
      <c r="F34" s="388"/>
      <c r="G34" s="377"/>
      <c r="H34" s="377"/>
      <c r="I34" s="386"/>
      <c r="J34" s="18"/>
    </row>
    <row r="35" spans="2:13" ht="14.25" customHeight="1" x14ac:dyDescent="0.25">
      <c r="B35" s="17" t="s">
        <v>93</v>
      </c>
      <c r="C35" s="213">
        <f>'2024 SMI Brackets'!C36</f>
        <v>0.53</v>
      </c>
      <c r="D35" s="387">
        <v>0.08</v>
      </c>
      <c r="E35" s="392">
        <v>9.5000000000000001E-2</v>
      </c>
      <c r="F35" s="387">
        <f>$D35*0.6</f>
        <v>4.8000000000000001E-2</v>
      </c>
      <c r="G35" s="385">
        <f>$D35*0.4</f>
        <v>3.2000000000000001E-2</v>
      </c>
      <c r="H35" s="385">
        <f>$E35*0.4</f>
        <v>3.8000000000000006E-2</v>
      </c>
      <c r="I35" s="385">
        <f>ROUND((((14*$D35)+(38*$G35))/52),3)</f>
        <v>4.4999999999999998E-2</v>
      </c>
      <c r="J35" s="18"/>
    </row>
    <row r="36" spans="2:13" ht="14.25" customHeight="1" thickBot="1" x14ac:dyDescent="0.3">
      <c r="B36" s="16" t="s">
        <v>94</v>
      </c>
      <c r="C36" s="19">
        <f>'2024 SMI Brackets'!C37</f>
        <v>0.56000000000000005</v>
      </c>
      <c r="D36" s="388"/>
      <c r="E36" s="391"/>
      <c r="F36" s="388"/>
      <c r="G36" s="386"/>
      <c r="H36" s="378"/>
      <c r="I36" s="378"/>
      <c r="J36" s="18"/>
    </row>
    <row r="37" spans="2:13" ht="14.25" customHeight="1" x14ac:dyDescent="0.25">
      <c r="B37" s="17" t="s">
        <v>93</v>
      </c>
      <c r="C37" s="212">
        <f>'2024 SMI Brackets'!C38</f>
        <v>0.56000000000000005</v>
      </c>
      <c r="D37" s="389">
        <v>0.08</v>
      </c>
      <c r="E37" s="390">
        <v>9.5000000000000001E-2</v>
      </c>
      <c r="F37" s="389">
        <f>$D37*0.6</f>
        <v>4.8000000000000001E-2</v>
      </c>
      <c r="G37" s="383">
        <f>$D37*0.4</f>
        <v>3.2000000000000001E-2</v>
      </c>
      <c r="H37" s="384">
        <f>$E37*0.4</f>
        <v>3.8000000000000006E-2</v>
      </c>
      <c r="I37" s="384">
        <f>ROUND((((14*$D37)+(38*$G37))/52),3)</f>
        <v>4.4999999999999998E-2</v>
      </c>
      <c r="J37" s="18"/>
    </row>
    <row r="38" spans="2:13" ht="14.25" customHeight="1" x14ac:dyDescent="0.25">
      <c r="B38" s="16" t="s">
        <v>94</v>
      </c>
      <c r="C38" s="212">
        <f>'2024 SMI Brackets'!C39</f>
        <v>0.59</v>
      </c>
      <c r="D38" s="388"/>
      <c r="E38" s="391"/>
      <c r="F38" s="388"/>
      <c r="G38" s="377"/>
      <c r="H38" s="377"/>
      <c r="I38" s="386"/>
      <c r="J38" s="18"/>
      <c r="M38" s="136"/>
    </row>
    <row r="39" spans="2:13" ht="14.25" customHeight="1" x14ac:dyDescent="0.25">
      <c r="B39" s="17" t="s">
        <v>93</v>
      </c>
      <c r="C39" s="213">
        <f>'2024 SMI Brackets'!C40</f>
        <v>0.59</v>
      </c>
      <c r="D39" s="387">
        <v>0.08</v>
      </c>
      <c r="E39" s="392">
        <v>9.5000000000000001E-2</v>
      </c>
      <c r="F39" s="387">
        <f>$D39*0.6</f>
        <v>4.8000000000000001E-2</v>
      </c>
      <c r="G39" s="385">
        <f>$D39*0.4</f>
        <v>3.2000000000000001E-2</v>
      </c>
      <c r="H39" s="385">
        <f>$E39*0.4</f>
        <v>3.8000000000000006E-2</v>
      </c>
      <c r="I39" s="385">
        <f>ROUND((((14*$D39)+(38*$G39))/52),3)</f>
        <v>4.4999999999999998E-2</v>
      </c>
      <c r="J39" s="18"/>
      <c r="M39" s="136"/>
    </row>
    <row r="40" spans="2:13" ht="14.25" customHeight="1" thickBot="1" x14ac:dyDescent="0.3">
      <c r="B40" s="16" t="s">
        <v>94</v>
      </c>
      <c r="C40" s="19">
        <f>'2024 SMI Brackets'!C41</f>
        <v>0.61</v>
      </c>
      <c r="D40" s="388"/>
      <c r="E40" s="391"/>
      <c r="F40" s="388"/>
      <c r="G40" s="386"/>
      <c r="H40" s="378"/>
      <c r="I40" s="378"/>
      <c r="J40" s="18"/>
      <c r="M40" s="136"/>
    </row>
    <row r="41" spans="2:13" ht="14.25" customHeight="1" x14ac:dyDescent="0.25">
      <c r="B41" s="17" t="s">
        <v>93</v>
      </c>
      <c r="C41" s="212">
        <f>'2024 SMI Brackets'!C42</f>
        <v>0.61</v>
      </c>
      <c r="D41" s="389">
        <v>0.08</v>
      </c>
      <c r="E41" s="390">
        <v>9.5000000000000001E-2</v>
      </c>
      <c r="F41" s="389">
        <f>$D41*0.6</f>
        <v>4.8000000000000001E-2</v>
      </c>
      <c r="G41" s="383">
        <f>$D41*0.4</f>
        <v>3.2000000000000001E-2</v>
      </c>
      <c r="H41" s="384">
        <f>$E41*0.4</f>
        <v>3.8000000000000006E-2</v>
      </c>
      <c r="I41" s="384">
        <f>ROUND((((14*$D41)+(38*$G41))/52),3)</f>
        <v>4.4999999999999998E-2</v>
      </c>
      <c r="J41" s="18"/>
      <c r="M41" s="136"/>
    </row>
    <row r="42" spans="2:13" ht="14.25" customHeight="1" x14ac:dyDescent="0.25">
      <c r="B42" s="16" t="s">
        <v>94</v>
      </c>
      <c r="C42" s="19">
        <f>'2024 SMI Brackets'!C43</f>
        <v>0.64</v>
      </c>
      <c r="D42" s="388"/>
      <c r="E42" s="391"/>
      <c r="F42" s="388"/>
      <c r="G42" s="377"/>
      <c r="H42" s="377"/>
      <c r="I42" s="386"/>
      <c r="J42" s="18"/>
      <c r="M42" s="136"/>
    </row>
    <row r="43" spans="2:13" ht="14.25" customHeight="1" x14ac:dyDescent="0.25">
      <c r="B43" s="17" t="s">
        <v>93</v>
      </c>
      <c r="C43" s="212">
        <f>'2024 SMI Brackets'!C44</f>
        <v>0.64</v>
      </c>
      <c r="D43" s="387">
        <v>0.08</v>
      </c>
      <c r="E43" s="392">
        <v>9.5000000000000001E-2</v>
      </c>
      <c r="F43" s="387">
        <f>$D43*0.6</f>
        <v>4.8000000000000001E-2</v>
      </c>
      <c r="G43" s="385">
        <f>$D43*0.4</f>
        <v>3.2000000000000001E-2</v>
      </c>
      <c r="H43" s="385">
        <f>$E43*0.4</f>
        <v>3.8000000000000006E-2</v>
      </c>
      <c r="I43" s="385">
        <f>ROUND((((14*$D43)+(38*$G43))/52),3)</f>
        <v>4.4999999999999998E-2</v>
      </c>
      <c r="J43" s="18"/>
      <c r="M43" s="136"/>
    </row>
    <row r="44" spans="2:13" ht="14.25" customHeight="1" thickBot="1" x14ac:dyDescent="0.3">
      <c r="B44" s="16" t="s">
        <v>94</v>
      </c>
      <c r="C44" s="19">
        <f>'2024 SMI Brackets'!C45</f>
        <v>0.67</v>
      </c>
      <c r="D44" s="388"/>
      <c r="E44" s="391"/>
      <c r="F44" s="388"/>
      <c r="G44" s="386"/>
      <c r="H44" s="378"/>
      <c r="I44" s="378"/>
      <c r="J44" s="18"/>
      <c r="M44" s="136"/>
    </row>
    <row r="45" spans="2:13" ht="14.25" customHeight="1" x14ac:dyDescent="0.25">
      <c r="B45" s="17" t="s">
        <v>93</v>
      </c>
      <c r="C45" s="212">
        <f>'2024 SMI Brackets'!C46</f>
        <v>0.67</v>
      </c>
      <c r="D45" s="389">
        <v>0.08</v>
      </c>
      <c r="E45" s="390">
        <v>9.5000000000000001E-2</v>
      </c>
      <c r="F45" s="389">
        <f>$D45*0.6</f>
        <v>4.8000000000000001E-2</v>
      </c>
      <c r="G45" s="383">
        <f>$D45*0.4</f>
        <v>3.2000000000000001E-2</v>
      </c>
      <c r="H45" s="384">
        <f>$E45*0.4</f>
        <v>3.8000000000000006E-2</v>
      </c>
      <c r="I45" s="384">
        <f>ROUND((((14*$D45)+(38*$G45))/52),3)</f>
        <v>4.4999999999999998E-2</v>
      </c>
      <c r="J45" s="18"/>
      <c r="M45" s="136"/>
    </row>
    <row r="46" spans="2:13" ht="14.25" customHeight="1" x14ac:dyDescent="0.25">
      <c r="B46" s="16" t="s">
        <v>94</v>
      </c>
      <c r="C46" s="212">
        <f>'2024 SMI Brackets'!C47</f>
        <v>0.7</v>
      </c>
      <c r="D46" s="388"/>
      <c r="E46" s="391"/>
      <c r="F46" s="388"/>
      <c r="G46" s="377"/>
      <c r="H46" s="377"/>
      <c r="I46" s="386"/>
      <c r="J46" s="18"/>
    </row>
    <row r="47" spans="2:13" ht="14.25" customHeight="1" x14ac:dyDescent="0.25">
      <c r="B47" s="17" t="s">
        <v>93</v>
      </c>
      <c r="C47" s="213">
        <f>'2024 SMI Brackets'!C48</f>
        <v>0.7</v>
      </c>
      <c r="D47" s="387">
        <v>0.08</v>
      </c>
      <c r="E47" s="392">
        <v>9.5000000000000001E-2</v>
      </c>
      <c r="F47" s="387">
        <f>$D47*0.6</f>
        <v>4.8000000000000001E-2</v>
      </c>
      <c r="G47" s="385">
        <f>$D47*0.4</f>
        <v>3.2000000000000001E-2</v>
      </c>
      <c r="H47" s="385">
        <f>$E47*0.4</f>
        <v>3.8000000000000006E-2</v>
      </c>
      <c r="I47" s="385">
        <f>ROUND((((14*$D47)+(38*$G47))/52),3)</f>
        <v>4.4999999999999998E-2</v>
      </c>
      <c r="J47" s="18"/>
    </row>
    <row r="48" spans="2:13" ht="14.25" customHeight="1" thickBot="1" x14ac:dyDescent="0.3">
      <c r="B48" s="16" t="s">
        <v>94</v>
      </c>
      <c r="C48" s="19">
        <f>'2024 SMI Brackets'!C49</f>
        <v>0.73</v>
      </c>
      <c r="D48" s="388"/>
      <c r="E48" s="391"/>
      <c r="F48" s="388"/>
      <c r="G48" s="386"/>
      <c r="H48" s="378"/>
      <c r="I48" s="378"/>
      <c r="J48" s="18"/>
    </row>
    <row r="49" spans="2:14" ht="14.25" customHeight="1" x14ac:dyDescent="0.25">
      <c r="B49" s="17" t="s">
        <v>93</v>
      </c>
      <c r="C49" s="212">
        <f>'2024 SMI Brackets'!C50</f>
        <v>0.73</v>
      </c>
      <c r="D49" s="389">
        <v>0.08</v>
      </c>
      <c r="E49" s="390">
        <v>9.5000000000000001E-2</v>
      </c>
      <c r="F49" s="389">
        <f>$D49*0.6</f>
        <v>4.8000000000000001E-2</v>
      </c>
      <c r="G49" s="383">
        <f>$D49*0.4</f>
        <v>3.2000000000000001E-2</v>
      </c>
      <c r="H49" s="384">
        <f>$E49*0.4</f>
        <v>3.8000000000000006E-2</v>
      </c>
      <c r="I49" s="384">
        <f>ROUND((((14*$D49)+(38*$G49))/52),3)</f>
        <v>4.4999999999999998E-2</v>
      </c>
      <c r="J49" s="18"/>
    </row>
    <row r="50" spans="2:14" ht="14.25" customHeight="1" x14ac:dyDescent="0.25">
      <c r="B50" s="16" t="s">
        <v>94</v>
      </c>
      <c r="C50" s="212">
        <f>'2024 SMI Brackets'!C51</f>
        <v>0.75</v>
      </c>
      <c r="D50" s="388"/>
      <c r="E50" s="391"/>
      <c r="F50" s="388"/>
      <c r="G50" s="377"/>
      <c r="H50" s="377"/>
      <c r="I50" s="386"/>
      <c r="J50" s="18"/>
      <c r="L50" s="20"/>
    </row>
    <row r="51" spans="2:14" ht="14.25" customHeight="1" x14ac:dyDescent="0.25">
      <c r="B51" s="17" t="s">
        <v>93</v>
      </c>
      <c r="C51" s="213">
        <f>'2024 SMI Brackets'!C52</f>
        <v>0.75</v>
      </c>
      <c r="D51" s="387">
        <v>0.08</v>
      </c>
      <c r="E51" s="392">
        <v>9.5000000000000001E-2</v>
      </c>
      <c r="F51" s="387">
        <f>$D51*0.6</f>
        <v>4.8000000000000001E-2</v>
      </c>
      <c r="G51" s="385">
        <f>$D51*0.4</f>
        <v>3.2000000000000001E-2</v>
      </c>
      <c r="H51" s="385">
        <f>$E51*0.4</f>
        <v>3.8000000000000006E-2</v>
      </c>
      <c r="I51" s="385">
        <f>ROUND((((14*$D51)+(38*$G51))/52),3)</f>
        <v>4.4999999999999998E-2</v>
      </c>
      <c r="J51" s="18"/>
    </row>
    <row r="52" spans="2:14" ht="14.25" customHeight="1" thickBot="1" x14ac:dyDescent="0.3">
      <c r="B52" s="16" t="s">
        <v>94</v>
      </c>
      <c r="C52" s="212">
        <f>'2024 SMI Brackets'!C53</f>
        <v>0.79</v>
      </c>
      <c r="D52" s="388"/>
      <c r="E52" s="391"/>
      <c r="F52" s="388"/>
      <c r="G52" s="386"/>
      <c r="H52" s="378"/>
      <c r="I52" s="378"/>
      <c r="J52" s="18"/>
    </row>
    <row r="53" spans="2:14" ht="14.25" customHeight="1" x14ac:dyDescent="0.25">
      <c r="B53" s="17" t="s">
        <v>93</v>
      </c>
      <c r="C53" s="213">
        <f>'2024 SMI Brackets'!C54</f>
        <v>0.79</v>
      </c>
      <c r="D53" s="389">
        <v>0.08</v>
      </c>
      <c r="E53" s="390">
        <v>9.5000000000000001E-2</v>
      </c>
      <c r="F53" s="389">
        <f>$D53*0.6</f>
        <v>4.8000000000000001E-2</v>
      </c>
      <c r="G53" s="383">
        <f>$D53*0.4</f>
        <v>3.2000000000000001E-2</v>
      </c>
      <c r="H53" s="384">
        <f>$E53*0.4</f>
        <v>3.8000000000000006E-2</v>
      </c>
      <c r="I53" s="384">
        <f>ROUND((((14*$D53)+(38*$G53))/52),3)</f>
        <v>4.4999999999999998E-2</v>
      </c>
      <c r="J53" s="18"/>
    </row>
    <row r="54" spans="2:14" ht="14.25" customHeight="1" x14ac:dyDescent="0.25">
      <c r="B54" s="16" t="s">
        <v>94</v>
      </c>
      <c r="C54" s="212">
        <f>'2024 SMI Brackets'!C55</f>
        <v>0.81</v>
      </c>
      <c r="D54" s="388"/>
      <c r="E54" s="391"/>
      <c r="F54" s="388"/>
      <c r="G54" s="377"/>
      <c r="H54" s="377"/>
      <c r="I54" s="386"/>
      <c r="J54" s="18"/>
    </row>
    <row r="55" spans="2:14" ht="14.25" customHeight="1" x14ac:dyDescent="0.25">
      <c r="B55" s="17" t="s">
        <v>93</v>
      </c>
      <c r="C55" s="213">
        <f>'2024 SMI Brackets'!C56</f>
        <v>0.81</v>
      </c>
      <c r="D55" s="387">
        <v>0.08</v>
      </c>
      <c r="E55" s="392">
        <v>9.5000000000000001E-2</v>
      </c>
      <c r="F55" s="387">
        <f>$D55*0.6</f>
        <v>4.8000000000000001E-2</v>
      </c>
      <c r="G55" s="385">
        <f>$D55*0.4</f>
        <v>3.2000000000000001E-2</v>
      </c>
      <c r="H55" s="385">
        <f>$E55*0.4</f>
        <v>3.8000000000000006E-2</v>
      </c>
      <c r="I55" s="385">
        <f>ROUND((((14*$D55)+(38*$G55))/52),3)</f>
        <v>4.4999999999999998E-2</v>
      </c>
      <c r="J55" s="18"/>
      <c r="N55" s="136"/>
    </row>
    <row r="56" spans="2:14" ht="14.25" customHeight="1" thickBot="1" x14ac:dyDescent="0.3">
      <c r="B56" s="16" t="s">
        <v>94</v>
      </c>
      <c r="C56" s="212">
        <f>'2024 SMI Brackets'!C57</f>
        <v>0.84</v>
      </c>
      <c r="D56" s="388"/>
      <c r="E56" s="391"/>
      <c r="F56" s="388"/>
      <c r="G56" s="386"/>
      <c r="H56" s="378"/>
      <c r="I56" s="378"/>
      <c r="J56" s="18"/>
    </row>
    <row r="57" spans="2:14" ht="14.25" customHeight="1" x14ac:dyDescent="0.25">
      <c r="B57" s="17" t="s">
        <v>93</v>
      </c>
      <c r="C57" s="213">
        <f>'2024 SMI Brackets'!C58</f>
        <v>0.84</v>
      </c>
      <c r="D57" s="389">
        <v>0.08</v>
      </c>
      <c r="E57" s="390">
        <v>9.5000000000000001E-2</v>
      </c>
      <c r="F57" s="389">
        <f>$D57*0.6</f>
        <v>4.8000000000000001E-2</v>
      </c>
      <c r="G57" s="383">
        <f>$D57*0.4</f>
        <v>3.2000000000000001E-2</v>
      </c>
      <c r="H57" s="384">
        <f>$E57*0.4</f>
        <v>3.8000000000000006E-2</v>
      </c>
      <c r="I57" s="384">
        <f>ROUND((((14*$D57)+(38*$G57))/52),3)</f>
        <v>4.4999999999999998E-2</v>
      </c>
      <c r="J57" s="18"/>
    </row>
    <row r="58" spans="2:14" ht="14.25" customHeight="1" x14ac:dyDescent="0.25">
      <c r="B58" s="16" t="s">
        <v>94</v>
      </c>
      <c r="C58" s="212">
        <f>'2024 SMI Brackets'!C59</f>
        <v>0.87</v>
      </c>
      <c r="D58" s="388"/>
      <c r="E58" s="391"/>
      <c r="F58" s="388"/>
      <c r="G58" s="377"/>
      <c r="H58" s="377"/>
      <c r="I58" s="386"/>
      <c r="J58" s="18"/>
    </row>
    <row r="59" spans="2:14" ht="14.25" customHeight="1" x14ac:dyDescent="0.25">
      <c r="B59" s="17" t="s">
        <v>93</v>
      </c>
      <c r="C59" s="213">
        <f>'2024 SMI Brackets'!C60</f>
        <v>0.87</v>
      </c>
      <c r="D59" s="387">
        <v>0.08</v>
      </c>
      <c r="E59" s="392">
        <v>9.5000000000000001E-2</v>
      </c>
      <c r="F59" s="387">
        <f>$D59*0.6</f>
        <v>4.8000000000000001E-2</v>
      </c>
      <c r="G59" s="385">
        <f>$D59*0.4</f>
        <v>3.2000000000000001E-2</v>
      </c>
      <c r="H59" s="385">
        <f>$E59*0.4</f>
        <v>3.8000000000000006E-2</v>
      </c>
      <c r="I59" s="385">
        <f>ROUND((((14*$D59)+(38*$G59))/52),3)</f>
        <v>4.4999999999999998E-2</v>
      </c>
      <c r="J59" s="18"/>
    </row>
    <row r="60" spans="2:14" ht="14.25" customHeight="1" thickBot="1" x14ac:dyDescent="0.3">
      <c r="B60" s="16" t="s">
        <v>94</v>
      </c>
      <c r="C60" s="19">
        <f>'2024 SMI Brackets'!C61</f>
        <v>0.91</v>
      </c>
      <c r="D60" s="388"/>
      <c r="E60" s="391"/>
      <c r="F60" s="388"/>
      <c r="G60" s="386"/>
      <c r="H60" s="378"/>
      <c r="I60" s="378"/>
      <c r="J60" s="18"/>
    </row>
    <row r="61" spans="2:14" ht="14.25" customHeight="1" x14ac:dyDescent="0.25">
      <c r="B61" s="17" t="s">
        <v>93</v>
      </c>
      <c r="C61" s="213">
        <f>'2024 SMI Brackets'!C62</f>
        <v>0.91</v>
      </c>
      <c r="D61" s="389">
        <v>0.08</v>
      </c>
      <c r="E61" s="390">
        <v>9.5000000000000001E-2</v>
      </c>
      <c r="F61" s="389">
        <f>$D61*0.6</f>
        <v>4.8000000000000001E-2</v>
      </c>
      <c r="G61" s="383">
        <f>$D61*0.4</f>
        <v>3.2000000000000001E-2</v>
      </c>
      <c r="H61" s="384">
        <f>$E61*0.4</f>
        <v>3.8000000000000006E-2</v>
      </c>
      <c r="I61" s="384">
        <f>ROUND((((14*$D61)+(38*$G61))/52),3)</f>
        <v>4.4999999999999998E-2</v>
      </c>
      <c r="J61" s="18"/>
    </row>
    <row r="62" spans="2:14" ht="14.25" customHeight="1" x14ac:dyDescent="0.25">
      <c r="B62" s="16" t="s">
        <v>94</v>
      </c>
      <c r="C62" s="19">
        <f>'2024 SMI Brackets'!C63</f>
        <v>0.94</v>
      </c>
      <c r="D62" s="388"/>
      <c r="E62" s="391"/>
      <c r="F62" s="388"/>
      <c r="G62" s="377"/>
      <c r="H62" s="377"/>
      <c r="I62" s="386"/>
      <c r="J62" s="18"/>
    </row>
    <row r="63" spans="2:14" ht="14.25" customHeight="1" x14ac:dyDescent="0.25">
      <c r="B63" s="17" t="s">
        <v>93</v>
      </c>
      <c r="C63" s="213">
        <f>'2024 SMI Brackets'!C64</f>
        <v>0.94</v>
      </c>
      <c r="D63" s="387">
        <v>0.08</v>
      </c>
      <c r="E63" s="392">
        <v>9.5000000000000001E-2</v>
      </c>
      <c r="F63" s="387">
        <f>$D63*0.6</f>
        <v>4.8000000000000001E-2</v>
      </c>
      <c r="G63" s="385">
        <f>$D63*0.4</f>
        <v>3.2000000000000001E-2</v>
      </c>
      <c r="H63" s="385">
        <f>$E63*0.4</f>
        <v>3.8000000000000006E-2</v>
      </c>
      <c r="I63" s="385">
        <f>ROUND((((14*$D63)+(38*$G63))/52),3)</f>
        <v>4.4999999999999998E-2</v>
      </c>
      <c r="J63" s="18"/>
    </row>
    <row r="64" spans="2:14" ht="14.25" customHeight="1" thickBot="1" x14ac:dyDescent="0.3">
      <c r="B64" s="16" t="s">
        <v>94</v>
      </c>
      <c r="C64" s="19">
        <f>'2024 SMI Brackets'!C65</f>
        <v>0.97</v>
      </c>
      <c r="D64" s="388"/>
      <c r="E64" s="391"/>
      <c r="F64" s="388"/>
      <c r="G64" s="386"/>
      <c r="H64" s="378"/>
      <c r="I64" s="378"/>
      <c r="J64" s="18"/>
      <c r="K64" s="136"/>
      <c r="L64" s="136"/>
    </row>
    <row r="65" spans="1:16" ht="14.25" customHeight="1" x14ac:dyDescent="0.25">
      <c r="B65" s="17" t="s">
        <v>93</v>
      </c>
      <c r="C65" s="213">
        <f>'2024 SMI Brackets'!C66</f>
        <v>0.97</v>
      </c>
      <c r="D65" s="389">
        <v>0.08</v>
      </c>
      <c r="E65" s="390">
        <v>9.5000000000000001E-2</v>
      </c>
      <c r="F65" s="389">
        <f>$D65*0.6</f>
        <v>4.8000000000000001E-2</v>
      </c>
      <c r="G65" s="383">
        <f>$D65*0.4</f>
        <v>3.2000000000000001E-2</v>
      </c>
      <c r="H65" s="384">
        <f>$E65*0.4</f>
        <v>3.8000000000000006E-2</v>
      </c>
      <c r="I65" s="384">
        <f>ROUND((((14*$D65)+(38*$G65))/52),3)</f>
        <v>4.4999999999999998E-2</v>
      </c>
      <c r="J65" s="18"/>
      <c r="K65" s="136"/>
      <c r="L65" s="136"/>
    </row>
    <row r="66" spans="1:16" ht="14.25" customHeight="1" x14ac:dyDescent="0.25">
      <c r="B66" s="16" t="s">
        <v>94</v>
      </c>
      <c r="C66" s="19">
        <f>'2024 SMI Brackets'!C67</f>
        <v>1</v>
      </c>
      <c r="D66" s="388"/>
      <c r="E66" s="391"/>
      <c r="F66" s="388"/>
      <c r="G66" s="377"/>
      <c r="H66" s="377"/>
      <c r="I66" s="386"/>
      <c r="J66" s="18"/>
      <c r="K66" s="136"/>
      <c r="L66" s="136"/>
      <c r="P66" s="136"/>
    </row>
    <row r="67" spans="1:16" ht="14.25" customHeight="1" x14ac:dyDescent="0.25">
      <c r="B67" s="17" t="s">
        <v>103</v>
      </c>
      <c r="C67" s="212">
        <f>'2024 SMI Brackets'!C68</f>
        <v>1</v>
      </c>
      <c r="D67" s="387">
        <v>0.09</v>
      </c>
      <c r="E67" s="392">
        <v>0.105</v>
      </c>
      <c r="F67" s="387">
        <f>$D67*0.6</f>
        <v>5.3999999999999999E-2</v>
      </c>
      <c r="G67" s="385">
        <f>$D67*0.4</f>
        <v>3.5999999999999997E-2</v>
      </c>
      <c r="H67" s="385">
        <f>$E67*0.4</f>
        <v>4.2000000000000003E-2</v>
      </c>
      <c r="I67" s="385">
        <f>ROUND((((14*$D67)+(38*$G67))/52),3)</f>
        <v>5.0999999999999997E-2</v>
      </c>
      <c r="J67" s="18"/>
      <c r="K67" s="136"/>
      <c r="L67" s="136"/>
    </row>
    <row r="68" spans="1:16" ht="14.25" customHeight="1" thickBot="1" x14ac:dyDescent="0.3">
      <c r="B68" s="16" t="s">
        <v>104</v>
      </c>
      <c r="C68" s="19">
        <f>'2024 SMI Brackets'!C69</f>
        <v>1.5</v>
      </c>
      <c r="D68" s="388"/>
      <c r="E68" s="391"/>
      <c r="F68" s="388"/>
      <c r="G68" s="386"/>
      <c r="H68" s="378"/>
      <c r="I68" s="378"/>
      <c r="J68" s="18"/>
    </row>
    <row r="69" spans="1:16" ht="14.25" customHeight="1" x14ac:dyDescent="0.25">
      <c r="B69" s="17" t="s">
        <v>103</v>
      </c>
      <c r="C69" s="213">
        <f>'2024 SMI Brackets'!C70</f>
        <v>1.5</v>
      </c>
      <c r="D69" s="389">
        <v>0.1</v>
      </c>
      <c r="E69" s="390">
        <v>0.115</v>
      </c>
      <c r="F69" s="389">
        <f>$D69*0.6</f>
        <v>0.06</v>
      </c>
      <c r="G69" s="383">
        <f>$D69*0.4</f>
        <v>4.0000000000000008E-2</v>
      </c>
      <c r="H69" s="384">
        <f>$E69*0.4</f>
        <v>4.6000000000000006E-2</v>
      </c>
      <c r="I69" s="384">
        <f>ROUND((((14*$D69)+(38*$G69))/52),3)</f>
        <v>5.6000000000000001E-2</v>
      </c>
      <c r="J69" s="18"/>
    </row>
    <row r="70" spans="1:16" ht="14.25" customHeight="1" thickBot="1" x14ac:dyDescent="0.3">
      <c r="B70" s="284" t="s">
        <v>105</v>
      </c>
      <c r="C70" s="410"/>
      <c r="D70" s="393"/>
      <c r="E70" s="394"/>
      <c r="F70" s="388"/>
      <c r="G70" s="377"/>
      <c r="H70" s="377"/>
      <c r="I70" s="386"/>
      <c r="J70" s="18"/>
    </row>
    <row r="71" spans="1:16" ht="14.25" customHeight="1" x14ac:dyDescent="0.25">
      <c r="B71" s="286" t="s">
        <v>106</v>
      </c>
      <c r="C71" s="287"/>
      <c r="D71" s="287"/>
      <c r="E71" s="287"/>
      <c r="F71" s="287"/>
      <c r="G71" s="287"/>
      <c r="H71" s="287"/>
      <c r="I71" s="370"/>
    </row>
    <row r="72" spans="1:16" ht="14.25" customHeight="1" thickBot="1" x14ac:dyDescent="0.3">
      <c r="B72" s="289"/>
      <c r="C72" s="285"/>
      <c r="D72" s="285"/>
      <c r="E72" s="285"/>
      <c r="F72" s="285"/>
      <c r="G72" s="285"/>
      <c r="H72" s="285"/>
      <c r="I72" s="374"/>
    </row>
    <row r="73" spans="1:16" ht="14.25" customHeight="1" thickBot="1" x14ac:dyDescent="0.3">
      <c r="A73" s="136"/>
      <c r="B73" s="189"/>
      <c r="C73" s="136"/>
    </row>
    <row r="74" spans="1:16" ht="14.25" customHeight="1" thickTop="1" x14ac:dyDescent="0.25">
      <c r="A74" s="8"/>
      <c r="B74" s="8"/>
      <c r="C74" s="8"/>
      <c r="D74" s="395" t="s">
        <v>107</v>
      </c>
      <c r="E74" s="353"/>
    </row>
    <row r="75" spans="1:16" ht="14.25" customHeight="1" x14ac:dyDescent="0.25">
      <c r="A75" s="8"/>
      <c r="B75" s="8"/>
      <c r="C75" s="8"/>
      <c r="D75" s="354"/>
      <c r="E75" s="355"/>
    </row>
    <row r="76" spans="1:16" ht="14.25" customHeight="1" x14ac:dyDescent="0.25">
      <c r="A76" s="8"/>
      <c r="B76" s="8"/>
      <c r="C76" s="8"/>
      <c r="D76" s="354"/>
      <c r="E76" s="355"/>
      <c r="L76" s="136"/>
    </row>
    <row r="77" spans="1:16" ht="14.25" customHeight="1" x14ac:dyDescent="0.25">
      <c r="A77" s="8"/>
      <c r="B77" s="8"/>
      <c r="C77" s="8"/>
      <c r="D77" s="354"/>
      <c r="E77" s="355"/>
    </row>
    <row r="78" spans="1:16" ht="14.25" customHeight="1" x14ac:dyDescent="0.25">
      <c r="A78" s="8"/>
      <c r="B78" s="8"/>
      <c r="C78" s="8"/>
      <c r="D78" s="354"/>
      <c r="E78" s="355"/>
    </row>
    <row r="79" spans="1:16" ht="14.25" customHeight="1" thickBot="1" x14ac:dyDescent="0.3">
      <c r="A79" s="8"/>
      <c r="B79" s="8"/>
      <c r="C79" s="8"/>
      <c r="D79" s="356"/>
      <c r="E79" s="358"/>
      <c r="F79" s="136"/>
    </row>
    <row r="80" spans="1:16" ht="14.25" customHeight="1" thickTop="1" x14ac:dyDescent="0.25">
      <c r="A80" s="8"/>
      <c r="B80" s="8"/>
      <c r="C80" s="8"/>
      <c r="D80" s="8"/>
      <c r="E80" s="8"/>
      <c r="F80" s="136"/>
    </row>
    <row r="81" spans="1:6" ht="14.25" customHeight="1" x14ac:dyDescent="0.25">
      <c r="A81" s="8"/>
      <c r="B81" s="8"/>
      <c r="C81" s="8"/>
      <c r="D81" s="8"/>
      <c r="E81" s="8"/>
      <c r="F81" s="136"/>
    </row>
    <row r="82" spans="1:6" ht="14.25" customHeight="1" x14ac:dyDescent="0.25">
      <c r="A82" s="8"/>
      <c r="B82" s="8"/>
      <c r="C82" s="8"/>
      <c r="D82" s="8"/>
      <c r="E82" s="8"/>
      <c r="F82" s="136"/>
    </row>
    <row r="83" spans="1:6" ht="14.25" customHeight="1" x14ac:dyDescent="0.25">
      <c r="A83" s="136"/>
      <c r="B83" s="136"/>
      <c r="C83" s="136"/>
      <c r="D83" s="8"/>
      <c r="E83" s="8"/>
      <c r="F83" s="136"/>
    </row>
    <row r="84" spans="1:6" ht="14.25" customHeight="1" x14ac:dyDescent="0.25"/>
    <row r="85" spans="1:6" ht="14.25" customHeight="1" x14ac:dyDescent="0.25"/>
    <row r="86" spans="1:6" ht="14.25" customHeight="1" x14ac:dyDescent="0.25"/>
    <row r="87" spans="1:6" ht="14.25" customHeight="1" x14ac:dyDescent="0.25"/>
    <row r="88" spans="1:6" ht="14.25" customHeight="1" x14ac:dyDescent="0.25"/>
    <row r="89" spans="1:6" ht="14.25" customHeight="1" x14ac:dyDescent="0.25"/>
    <row r="90" spans="1:6" ht="14.25" customHeight="1" x14ac:dyDescent="0.25"/>
    <row r="91" spans="1:6" ht="14.25" customHeight="1" x14ac:dyDescent="0.25"/>
    <row r="92" spans="1:6" ht="14.25" customHeight="1" x14ac:dyDescent="0.25"/>
    <row r="93" spans="1:6" ht="14.25" customHeight="1" x14ac:dyDescent="0.25"/>
    <row r="94" spans="1:6" ht="14.25" customHeight="1" x14ac:dyDescent="0.25"/>
    <row r="95" spans="1:6" ht="14.25" customHeight="1" x14ac:dyDescent="0.25"/>
    <row r="96" spans="1: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sheetData>
  <mergeCells count="205">
    <mergeCell ref="B70:C70"/>
    <mergeCell ref="B71:I72"/>
    <mergeCell ref="D55:D56"/>
    <mergeCell ref="E55:E56"/>
    <mergeCell ref="F55:F56"/>
    <mergeCell ref="G55:G56"/>
    <mergeCell ref="H55:H56"/>
    <mergeCell ref="I55:I56"/>
    <mergeCell ref="D57:D58"/>
    <mergeCell ref="I57:I58"/>
    <mergeCell ref="G65:G66"/>
    <mergeCell ref="H65:H66"/>
    <mergeCell ref="D63:D64"/>
    <mergeCell ref="E63:E64"/>
    <mergeCell ref="F63:F64"/>
    <mergeCell ref="G63:G64"/>
    <mergeCell ref="H63:H64"/>
    <mergeCell ref="I63:I64"/>
    <mergeCell ref="D65:D66"/>
    <mergeCell ref="I65:I66"/>
    <mergeCell ref="E57:E58"/>
    <mergeCell ref="F57:F58"/>
    <mergeCell ref="E59:E60"/>
    <mergeCell ref="F59:F60"/>
    <mergeCell ref="E51:E52"/>
    <mergeCell ref="F51:F52"/>
    <mergeCell ref="G51:G52"/>
    <mergeCell ref="H51:H52"/>
    <mergeCell ref="I51:I52"/>
    <mergeCell ref="D51:D52"/>
    <mergeCell ref="D53:D54"/>
    <mergeCell ref="E53:E54"/>
    <mergeCell ref="F53:F54"/>
    <mergeCell ref="G53:G54"/>
    <mergeCell ref="H53:H54"/>
    <mergeCell ref="I53:I54"/>
    <mergeCell ref="G49:G50"/>
    <mergeCell ref="H49:H50"/>
    <mergeCell ref="D47:D48"/>
    <mergeCell ref="E47:E48"/>
    <mergeCell ref="F47:F48"/>
    <mergeCell ref="G47:G48"/>
    <mergeCell ref="H47:H48"/>
    <mergeCell ref="I47:I48"/>
    <mergeCell ref="D49:D50"/>
    <mergeCell ref="I49:I50"/>
    <mergeCell ref="E49:E50"/>
    <mergeCell ref="F49:F50"/>
    <mergeCell ref="F41:F42"/>
    <mergeCell ref="E43:E44"/>
    <mergeCell ref="F43:F44"/>
    <mergeCell ref="G43:G44"/>
    <mergeCell ref="H43:H44"/>
    <mergeCell ref="I43:I44"/>
    <mergeCell ref="D43:D44"/>
    <mergeCell ref="D45:D46"/>
    <mergeCell ref="E45:E46"/>
    <mergeCell ref="F45:F46"/>
    <mergeCell ref="G45:G46"/>
    <mergeCell ref="H45:H46"/>
    <mergeCell ref="I45:I46"/>
    <mergeCell ref="D11:D12"/>
    <mergeCell ref="I11:I12"/>
    <mergeCell ref="D15:D16"/>
    <mergeCell ref="D17:D18"/>
    <mergeCell ref="E17:E18"/>
    <mergeCell ref="F17:F18"/>
    <mergeCell ref="G17:G18"/>
    <mergeCell ref="H17:H18"/>
    <mergeCell ref="I17:I18"/>
    <mergeCell ref="E11:E12"/>
    <mergeCell ref="F11:F12"/>
    <mergeCell ref="D13:D14"/>
    <mergeCell ref="E13:E14"/>
    <mergeCell ref="F13:F14"/>
    <mergeCell ref="E15:E16"/>
    <mergeCell ref="F15:F16"/>
    <mergeCell ref="B2:I2"/>
    <mergeCell ref="B3:C4"/>
    <mergeCell ref="D3:E3"/>
    <mergeCell ref="G3:H3"/>
    <mergeCell ref="E5:E6"/>
    <mergeCell ref="F5:F6"/>
    <mergeCell ref="I5:I6"/>
    <mergeCell ref="D5:D6"/>
    <mergeCell ref="D7:D8"/>
    <mergeCell ref="E7:E8"/>
    <mergeCell ref="F7:F8"/>
    <mergeCell ref="G7:G8"/>
    <mergeCell ref="H7:H8"/>
    <mergeCell ref="I7:I8"/>
    <mergeCell ref="D74:E79"/>
    <mergeCell ref="E65:E66"/>
    <mergeCell ref="F65:F66"/>
    <mergeCell ref="E67:E68"/>
    <mergeCell ref="F67:F68"/>
    <mergeCell ref="G67:G68"/>
    <mergeCell ref="H67:H68"/>
    <mergeCell ref="I67:I68"/>
    <mergeCell ref="G5:G6"/>
    <mergeCell ref="H5:H6"/>
    <mergeCell ref="G11:G12"/>
    <mergeCell ref="H11:H12"/>
    <mergeCell ref="G13:G14"/>
    <mergeCell ref="H13:H14"/>
    <mergeCell ref="I13:I14"/>
    <mergeCell ref="G15:G16"/>
    <mergeCell ref="H15:H16"/>
    <mergeCell ref="I15:I16"/>
    <mergeCell ref="D9:D10"/>
    <mergeCell ref="E9:E10"/>
    <mergeCell ref="F9:F10"/>
    <mergeCell ref="G9:G10"/>
    <mergeCell ref="H9:H10"/>
    <mergeCell ref="I9:I10"/>
    <mergeCell ref="D37:D38"/>
    <mergeCell ref="E37:E38"/>
    <mergeCell ref="F37:F38"/>
    <mergeCell ref="G37:G38"/>
    <mergeCell ref="H37:H38"/>
    <mergeCell ref="I37:I38"/>
    <mergeCell ref="D67:D68"/>
    <mergeCell ref="D69:D70"/>
    <mergeCell ref="E69:E70"/>
    <mergeCell ref="F69:F70"/>
    <mergeCell ref="G69:G70"/>
    <mergeCell ref="H69:H70"/>
    <mergeCell ref="I69:I70"/>
    <mergeCell ref="G41:G42"/>
    <mergeCell ref="H41:H42"/>
    <mergeCell ref="D39:D40"/>
    <mergeCell ref="E39:E40"/>
    <mergeCell ref="F39:F40"/>
    <mergeCell ref="G39:G40"/>
    <mergeCell ref="H39:H40"/>
    <mergeCell ref="I39:I40"/>
    <mergeCell ref="D41:D42"/>
    <mergeCell ref="I41:I42"/>
    <mergeCell ref="E41:E42"/>
    <mergeCell ref="D29:D30"/>
    <mergeCell ref="E29:E30"/>
    <mergeCell ref="F29:F30"/>
    <mergeCell ref="G29:G30"/>
    <mergeCell ref="H29:H30"/>
    <mergeCell ref="I29:I30"/>
    <mergeCell ref="D31:D32"/>
    <mergeCell ref="I31:I32"/>
    <mergeCell ref="D35:D36"/>
    <mergeCell ref="G31:G32"/>
    <mergeCell ref="H31:H32"/>
    <mergeCell ref="G33:G34"/>
    <mergeCell ref="H33:H34"/>
    <mergeCell ref="I33:I34"/>
    <mergeCell ref="G35:G36"/>
    <mergeCell ref="H35:H36"/>
    <mergeCell ref="I35:I36"/>
    <mergeCell ref="E31:E32"/>
    <mergeCell ref="F31:F32"/>
    <mergeCell ref="D33:D34"/>
    <mergeCell ref="E33:E34"/>
    <mergeCell ref="F33:F34"/>
    <mergeCell ref="E35:E36"/>
    <mergeCell ref="F35:F36"/>
    <mergeCell ref="D27:D28"/>
    <mergeCell ref="E27:E28"/>
    <mergeCell ref="F27:F28"/>
    <mergeCell ref="G27:G28"/>
    <mergeCell ref="H27:H28"/>
    <mergeCell ref="I27:I28"/>
    <mergeCell ref="E21:E22"/>
    <mergeCell ref="F21:F22"/>
    <mergeCell ref="D23:D24"/>
    <mergeCell ref="E23:E24"/>
    <mergeCell ref="F23:F24"/>
    <mergeCell ref="E25:E26"/>
    <mergeCell ref="F25:F26"/>
    <mergeCell ref="G21:G22"/>
    <mergeCell ref="H21:H22"/>
    <mergeCell ref="G23:G24"/>
    <mergeCell ref="H23:H24"/>
    <mergeCell ref="I23:I24"/>
    <mergeCell ref="G25:G26"/>
    <mergeCell ref="H25:H26"/>
    <mergeCell ref="I25:I26"/>
    <mergeCell ref="D19:D20"/>
    <mergeCell ref="E19:E20"/>
    <mergeCell ref="F19:F20"/>
    <mergeCell ref="G19:G20"/>
    <mergeCell ref="H19:H20"/>
    <mergeCell ref="I19:I20"/>
    <mergeCell ref="D21:D22"/>
    <mergeCell ref="I21:I22"/>
    <mergeCell ref="D25:D26"/>
    <mergeCell ref="G57:G58"/>
    <mergeCell ref="H57:H58"/>
    <mergeCell ref="G59:G60"/>
    <mergeCell ref="H59:H60"/>
    <mergeCell ref="I59:I60"/>
    <mergeCell ref="D59:D60"/>
    <mergeCell ref="D61:D62"/>
    <mergeCell ref="E61:E62"/>
    <mergeCell ref="F61:F62"/>
    <mergeCell ref="G61:G62"/>
    <mergeCell ref="H61:H62"/>
    <mergeCell ref="I61:I6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21E7B-AF26-4C40-9FCF-F1E5016E72D9}">
  <sheetPr>
    <tabColor rgb="FFE0C1FF"/>
  </sheetPr>
  <dimension ref="A1:AI1000"/>
  <sheetViews>
    <sheetView topLeftCell="A36" workbookViewId="0"/>
  </sheetViews>
  <sheetFormatPr defaultColWidth="14.42578125" defaultRowHeight="15" customHeight="1" x14ac:dyDescent="0.25"/>
  <cols>
    <col min="1" max="1" width="9.85546875" style="84" customWidth="1"/>
    <col min="2" max="5" width="12.85546875" style="84" customWidth="1"/>
    <col min="6" max="6" width="14.42578125" style="84"/>
    <col min="7" max="8" width="12.85546875" style="84" customWidth="1"/>
    <col min="9" max="15" width="14" style="84" customWidth="1"/>
    <col min="16" max="19" width="8.5703125" style="84" customWidth="1"/>
    <col min="20" max="20" width="11" style="84" customWidth="1"/>
    <col min="21" max="16384" width="14.42578125" style="84"/>
  </cols>
  <sheetData>
    <row r="1" spans="1:28" ht="15" customHeight="1" x14ac:dyDescent="0.25">
      <c r="B1" s="124"/>
    </row>
    <row r="2" spans="1:28" ht="14.25" customHeight="1" x14ac:dyDescent="0.25">
      <c r="A2" s="121"/>
      <c r="B2" s="123"/>
      <c r="C2" s="411" t="s">
        <v>108</v>
      </c>
      <c r="D2" s="412"/>
      <c r="E2" s="412"/>
      <c r="F2" s="412"/>
      <c r="G2" s="412"/>
      <c r="H2" s="412"/>
      <c r="I2" s="412"/>
      <c r="J2" s="412"/>
      <c r="K2" s="412"/>
      <c r="L2" s="412"/>
      <c r="M2" s="412"/>
      <c r="N2" s="412"/>
      <c r="O2" s="413"/>
      <c r="P2" s="85"/>
      <c r="Q2" s="85"/>
      <c r="R2" s="85"/>
      <c r="S2" s="85"/>
      <c r="T2" s="85"/>
      <c r="U2" s="85"/>
      <c r="V2" s="85"/>
      <c r="W2" s="85"/>
      <c r="X2" s="85"/>
      <c r="Y2" s="85"/>
      <c r="Z2" s="85"/>
      <c r="AA2" s="85"/>
      <c r="AB2" s="85"/>
    </row>
    <row r="3" spans="1:28" ht="7.5" customHeight="1" x14ac:dyDescent="0.25">
      <c r="A3" s="121"/>
      <c r="B3" s="122"/>
      <c r="C3" s="414"/>
      <c r="D3" s="414"/>
      <c r="E3" s="414"/>
      <c r="F3" s="414"/>
      <c r="G3" s="414"/>
      <c r="H3" s="414"/>
      <c r="I3" s="414"/>
      <c r="J3" s="414"/>
      <c r="K3" s="414"/>
      <c r="L3" s="414"/>
      <c r="M3" s="414"/>
      <c r="N3" s="414"/>
      <c r="O3" s="415"/>
      <c r="P3" s="85"/>
      <c r="Q3" s="85"/>
      <c r="R3" s="85"/>
      <c r="S3" s="85"/>
      <c r="T3" s="85"/>
      <c r="U3" s="85"/>
      <c r="V3" s="85"/>
      <c r="W3" s="85"/>
      <c r="X3" s="85"/>
      <c r="Y3" s="85"/>
      <c r="Z3" s="85"/>
      <c r="AA3" s="85"/>
      <c r="AB3" s="85"/>
    </row>
    <row r="4" spans="1:28" ht="14.25" customHeight="1" x14ac:dyDescent="0.25">
      <c r="A4" s="121"/>
      <c r="B4" s="89"/>
      <c r="C4" s="120"/>
      <c r="D4" s="416" t="s">
        <v>109</v>
      </c>
      <c r="E4" s="417"/>
      <c r="F4" s="417"/>
      <c r="G4" s="417"/>
      <c r="H4" s="417"/>
      <c r="I4" s="417"/>
      <c r="J4" s="417"/>
      <c r="K4" s="417"/>
      <c r="L4" s="417"/>
      <c r="M4" s="417"/>
      <c r="N4" s="417"/>
      <c r="O4" s="418"/>
      <c r="P4" s="85"/>
      <c r="Q4" s="85"/>
      <c r="R4" s="85"/>
      <c r="S4" s="85"/>
      <c r="T4" s="85"/>
      <c r="U4" s="85"/>
      <c r="V4" s="85"/>
      <c r="W4" s="85"/>
      <c r="X4" s="85"/>
      <c r="Y4" s="85"/>
      <c r="Z4" s="85"/>
      <c r="AA4" s="85"/>
      <c r="AB4" s="85"/>
    </row>
    <row r="5" spans="1:28" ht="14.25" customHeight="1" x14ac:dyDescent="0.25">
      <c r="B5" s="419" t="s">
        <v>86</v>
      </c>
      <c r="C5" s="413"/>
      <c r="D5" s="119">
        <v>1</v>
      </c>
      <c r="E5" s="119">
        <v>2</v>
      </c>
      <c r="F5" s="119">
        <v>3</v>
      </c>
      <c r="G5" s="119">
        <v>4</v>
      </c>
      <c r="H5" s="119">
        <v>5</v>
      </c>
      <c r="I5" s="119">
        <v>6</v>
      </c>
      <c r="J5" s="119">
        <v>7</v>
      </c>
      <c r="K5" s="119">
        <v>8</v>
      </c>
      <c r="L5" s="119">
        <v>9</v>
      </c>
      <c r="M5" s="119">
        <v>10</v>
      </c>
      <c r="N5" s="119">
        <v>11</v>
      </c>
      <c r="O5" s="119">
        <v>12</v>
      </c>
      <c r="P5" s="85"/>
      <c r="Q5" s="118"/>
      <c r="R5" s="116"/>
      <c r="S5" s="116"/>
      <c r="T5" s="116"/>
      <c r="U5" s="85"/>
      <c r="V5" s="85"/>
      <c r="W5" s="85"/>
      <c r="X5" s="85"/>
      <c r="Y5" s="85"/>
      <c r="Z5" s="85"/>
      <c r="AA5" s="85"/>
      <c r="AB5" s="85"/>
    </row>
    <row r="6" spans="1:28" ht="14.25" customHeight="1" x14ac:dyDescent="0.25">
      <c r="B6" s="106" t="s">
        <v>93</v>
      </c>
      <c r="C6" s="117">
        <v>0</v>
      </c>
      <c r="D6" s="104">
        <f>ROUND(($C6*D$68),0)</f>
        <v>0</v>
      </c>
      <c r="E6" s="104">
        <f>ROUND(($C6*$E$68),0)</f>
        <v>0</v>
      </c>
      <c r="F6" s="104">
        <f>ROUND(($C6*$F$68),0)</f>
        <v>0</v>
      </c>
      <c r="G6" s="104">
        <f>ROUND(($C6*$G$68),0)</f>
        <v>0</v>
      </c>
      <c r="H6" s="104">
        <f>ROUND(($C6*$H$68),0)</f>
        <v>0</v>
      </c>
      <c r="I6" s="104">
        <f>ROUND(($C6*$I$68),0)</f>
        <v>0</v>
      </c>
      <c r="J6" s="104">
        <f>ROUND(($C6*$J$68),0)</f>
        <v>0</v>
      </c>
      <c r="K6" s="104">
        <f>ROUND(($C6*$K$68),0)</f>
        <v>0</v>
      </c>
      <c r="L6" s="104">
        <f>ROUND(($C6*$L$68),0)</f>
        <v>0</v>
      </c>
      <c r="M6" s="104">
        <f>ROUND(($C6*$M$68),0)</f>
        <v>0</v>
      </c>
      <c r="N6" s="104">
        <f>ROUND(($C6*$N$68),0)</f>
        <v>0</v>
      </c>
      <c r="O6" s="104">
        <f>ROUND(($C6*$O$68),0)</f>
        <v>0</v>
      </c>
      <c r="P6" s="85"/>
      <c r="Q6" s="116"/>
      <c r="T6" s="116"/>
      <c r="U6" s="85"/>
      <c r="V6" s="85"/>
      <c r="W6" s="85"/>
      <c r="X6" s="85"/>
      <c r="Y6" s="85"/>
      <c r="Z6" s="85"/>
      <c r="AA6" s="85"/>
      <c r="AB6" s="85"/>
    </row>
    <row r="7" spans="1:28" ht="14.25" customHeight="1" x14ac:dyDescent="0.25">
      <c r="B7" s="109" t="s">
        <v>94</v>
      </c>
      <c r="C7" s="108">
        <v>0.12</v>
      </c>
      <c r="D7" s="115">
        <f t="shared" ref="D7:O7" si="0">D8-1</f>
        <v>13424</v>
      </c>
      <c r="E7" s="115">
        <f t="shared" si="0"/>
        <v>13424</v>
      </c>
      <c r="F7" s="115">
        <f t="shared" si="0"/>
        <v>13424</v>
      </c>
      <c r="G7" s="115">
        <f t="shared" si="0"/>
        <v>15981</v>
      </c>
      <c r="H7" s="115">
        <f t="shared" si="0"/>
        <v>18538</v>
      </c>
      <c r="I7" s="115">
        <f t="shared" si="0"/>
        <v>21095</v>
      </c>
      <c r="J7" s="115">
        <f t="shared" si="0"/>
        <v>21575</v>
      </c>
      <c r="K7" s="115">
        <f t="shared" si="0"/>
        <v>22054</v>
      </c>
      <c r="L7" s="115">
        <f t="shared" si="0"/>
        <v>22534</v>
      </c>
      <c r="M7" s="115">
        <f t="shared" si="0"/>
        <v>23013</v>
      </c>
      <c r="N7" s="115">
        <f t="shared" si="0"/>
        <v>23493</v>
      </c>
      <c r="O7" s="115">
        <f t="shared" si="0"/>
        <v>23972</v>
      </c>
      <c r="P7" s="85"/>
      <c r="Q7" s="116"/>
      <c r="T7" s="116"/>
      <c r="U7" s="85"/>
      <c r="V7" s="85"/>
      <c r="W7" s="85"/>
      <c r="X7" s="85"/>
      <c r="Y7" s="85"/>
      <c r="Z7" s="85"/>
      <c r="AA7" s="85"/>
      <c r="AB7" s="85"/>
    </row>
    <row r="8" spans="1:28" ht="14.25" customHeight="1" x14ac:dyDescent="0.25">
      <c r="B8" s="106" t="s">
        <v>93</v>
      </c>
      <c r="C8" s="105">
        <v>0.12</v>
      </c>
      <c r="D8" s="112">
        <f>ROUND(($C8*$D$68),0)</f>
        <v>13425</v>
      </c>
      <c r="E8" s="112">
        <f>ROUND(($C8*$E$68),0)</f>
        <v>13425</v>
      </c>
      <c r="F8" s="112">
        <f>ROUND(($C8*$F$68),0)</f>
        <v>13425</v>
      </c>
      <c r="G8" s="112">
        <f>ROUND(($C8*$G$68),0)</f>
        <v>15982</v>
      </c>
      <c r="H8" s="112">
        <f>ROUND(($C8*$H$68),0)</f>
        <v>18539</v>
      </c>
      <c r="I8" s="112">
        <f>ROUND(($C8*$I$68),0)</f>
        <v>21096</v>
      </c>
      <c r="J8" s="112">
        <f>ROUND(($C8*$J$68),0)</f>
        <v>21576</v>
      </c>
      <c r="K8" s="112">
        <f>ROUND(($C8*$K$68),0)</f>
        <v>22055</v>
      </c>
      <c r="L8" s="112">
        <f>ROUND(($C8*$L$68),0)</f>
        <v>22535</v>
      </c>
      <c r="M8" s="112">
        <f>ROUND(($C8*$M$68),0)</f>
        <v>23014</v>
      </c>
      <c r="N8" s="112">
        <f>ROUND(($C8*$N$68),0)</f>
        <v>23494</v>
      </c>
      <c r="O8" s="112">
        <f>ROUND(($C8*$O$68),0)</f>
        <v>23973</v>
      </c>
      <c r="P8" s="85"/>
      <c r="Q8" s="116"/>
      <c r="T8" s="116"/>
      <c r="U8" s="85"/>
      <c r="V8" s="85"/>
      <c r="W8" s="85"/>
      <c r="X8" s="85"/>
      <c r="Y8" s="85"/>
      <c r="Z8" s="85"/>
      <c r="AA8" s="85"/>
      <c r="AB8" s="85"/>
    </row>
    <row r="9" spans="1:28" ht="14.25" customHeight="1" x14ac:dyDescent="0.25">
      <c r="B9" s="109" t="s">
        <v>94</v>
      </c>
      <c r="C9" s="108">
        <v>0.15</v>
      </c>
      <c r="D9" s="107">
        <f t="shared" ref="D9:O9" si="1">D10-1</f>
        <v>16780</v>
      </c>
      <c r="E9" s="107">
        <f t="shared" si="1"/>
        <v>16780</v>
      </c>
      <c r="F9" s="107">
        <f t="shared" si="1"/>
        <v>16780</v>
      </c>
      <c r="G9" s="107">
        <f t="shared" si="1"/>
        <v>19977</v>
      </c>
      <c r="H9" s="107">
        <f t="shared" si="1"/>
        <v>23173</v>
      </c>
      <c r="I9" s="107">
        <f t="shared" si="1"/>
        <v>26369</v>
      </c>
      <c r="J9" s="107">
        <f t="shared" si="1"/>
        <v>26969</v>
      </c>
      <c r="K9" s="107">
        <f t="shared" si="1"/>
        <v>27568</v>
      </c>
      <c r="L9" s="107">
        <f t="shared" si="1"/>
        <v>28167</v>
      </c>
      <c r="M9" s="107">
        <f t="shared" si="1"/>
        <v>28767</v>
      </c>
      <c r="N9" s="107">
        <f t="shared" si="1"/>
        <v>29366</v>
      </c>
      <c r="O9" s="107">
        <f t="shared" si="1"/>
        <v>29965</v>
      </c>
      <c r="P9" s="85"/>
      <c r="Q9" s="116"/>
      <c r="T9" s="116"/>
      <c r="U9" s="85"/>
      <c r="V9" s="85"/>
      <c r="W9" s="85"/>
      <c r="X9" s="85"/>
      <c r="Y9" s="85"/>
      <c r="Z9" s="85"/>
      <c r="AA9" s="85"/>
      <c r="AB9" s="85"/>
    </row>
    <row r="10" spans="1:28" ht="14.25" customHeight="1" x14ac:dyDescent="0.25">
      <c r="B10" s="106" t="s">
        <v>93</v>
      </c>
      <c r="C10" s="105">
        <v>0.15</v>
      </c>
      <c r="D10" s="111">
        <f>ROUND(($C10*$D$68),0)</f>
        <v>16781</v>
      </c>
      <c r="E10" s="111">
        <f>ROUND(($C10*$E$68),0)</f>
        <v>16781</v>
      </c>
      <c r="F10" s="111">
        <f>ROUND(($C10*$F$68),0)</f>
        <v>16781</v>
      </c>
      <c r="G10" s="111">
        <f>ROUND(($C10*$G$68),0)</f>
        <v>19978</v>
      </c>
      <c r="H10" s="111">
        <f>ROUND(($C10*$H$68),0)</f>
        <v>23174</v>
      </c>
      <c r="I10" s="111">
        <f>ROUND(($C10*$I$68),0)</f>
        <v>26370</v>
      </c>
      <c r="J10" s="111">
        <f>ROUND(($C10*$J$68),0)</f>
        <v>26970</v>
      </c>
      <c r="K10" s="111">
        <f>ROUND(($C10*$K$68),0)</f>
        <v>27569</v>
      </c>
      <c r="L10" s="111">
        <f>ROUND(($C10*$L$68),0)</f>
        <v>28168</v>
      </c>
      <c r="M10" s="111">
        <f>ROUND(($C10*$M$68),0)</f>
        <v>28768</v>
      </c>
      <c r="N10" s="111">
        <f>ROUND(($C10*$N$68),0)</f>
        <v>29367</v>
      </c>
      <c r="O10" s="111">
        <f>ROUND(($C10*$O$68),0)</f>
        <v>29966</v>
      </c>
      <c r="P10" s="85"/>
      <c r="Q10" s="116"/>
      <c r="T10" s="116"/>
      <c r="U10" s="85"/>
      <c r="V10" s="85"/>
      <c r="W10" s="85"/>
      <c r="X10" s="85"/>
      <c r="Y10" s="85"/>
      <c r="Z10" s="85"/>
      <c r="AA10" s="85"/>
      <c r="AB10" s="85"/>
    </row>
    <row r="11" spans="1:28" ht="14.25" customHeight="1" x14ac:dyDescent="0.25">
      <c r="B11" s="109" t="s">
        <v>94</v>
      </c>
      <c r="C11" s="108">
        <v>0.17</v>
      </c>
      <c r="D11" s="111">
        <f t="shared" ref="D11:O11" si="2">D12-1</f>
        <v>19018</v>
      </c>
      <c r="E11" s="111">
        <f t="shared" si="2"/>
        <v>19018</v>
      </c>
      <c r="F11" s="111">
        <f t="shared" si="2"/>
        <v>19018</v>
      </c>
      <c r="G11" s="111">
        <f t="shared" si="2"/>
        <v>22640</v>
      </c>
      <c r="H11" s="111">
        <f t="shared" si="2"/>
        <v>26263</v>
      </c>
      <c r="I11" s="111">
        <f t="shared" si="2"/>
        <v>29885</v>
      </c>
      <c r="J11" s="111">
        <f t="shared" si="2"/>
        <v>30565</v>
      </c>
      <c r="K11" s="111">
        <f t="shared" si="2"/>
        <v>31244</v>
      </c>
      <c r="L11" s="111">
        <f t="shared" si="2"/>
        <v>31923</v>
      </c>
      <c r="M11" s="111">
        <f t="shared" si="2"/>
        <v>32602</v>
      </c>
      <c r="N11" s="111">
        <f t="shared" si="2"/>
        <v>33282</v>
      </c>
      <c r="O11" s="111">
        <f t="shared" si="2"/>
        <v>33961</v>
      </c>
      <c r="P11" s="85"/>
      <c r="Q11" s="116"/>
      <c r="T11" s="116"/>
      <c r="U11" s="85"/>
      <c r="V11" s="85"/>
      <c r="W11" s="85"/>
      <c r="X11" s="85"/>
      <c r="Y11" s="85"/>
      <c r="Z11" s="85"/>
      <c r="AA11" s="85"/>
      <c r="AB11" s="85"/>
    </row>
    <row r="12" spans="1:28" ht="14.25" customHeight="1" x14ac:dyDescent="0.25">
      <c r="B12" s="106" t="s">
        <v>93</v>
      </c>
      <c r="C12" s="105">
        <v>0.17</v>
      </c>
      <c r="D12" s="110">
        <f>ROUND(($C12*$D$68),0)</f>
        <v>19019</v>
      </c>
      <c r="E12" s="110">
        <f>ROUND(($C12*$E$68),0)</f>
        <v>19019</v>
      </c>
      <c r="F12" s="110">
        <f>ROUND(($C12*$F$68),0)</f>
        <v>19019</v>
      </c>
      <c r="G12" s="110">
        <f>ROUND(($C12*$G$68),0)</f>
        <v>22641</v>
      </c>
      <c r="H12" s="110">
        <f>ROUND(($C12*$H$68),0)</f>
        <v>26264</v>
      </c>
      <c r="I12" s="110">
        <f>ROUND(($C12*$I$68),0)</f>
        <v>29886</v>
      </c>
      <c r="J12" s="110">
        <f>ROUND(($C12*$J$68),0)</f>
        <v>30566</v>
      </c>
      <c r="K12" s="110">
        <f>ROUND(($C12*$K$68),0)</f>
        <v>31245</v>
      </c>
      <c r="L12" s="110">
        <f>ROUND(($C12*$L$68),0)</f>
        <v>31924</v>
      </c>
      <c r="M12" s="110">
        <f>ROUND(($C12*$M$68),0)</f>
        <v>32603</v>
      </c>
      <c r="N12" s="110">
        <f>ROUND(($C12*$N$68),0)</f>
        <v>33283</v>
      </c>
      <c r="O12" s="110">
        <f>ROUND(($C12*$O$68),0)</f>
        <v>33962</v>
      </c>
      <c r="P12" s="85"/>
      <c r="Q12" s="116"/>
      <c r="T12" s="116"/>
      <c r="U12" s="85"/>
      <c r="V12" s="85"/>
      <c r="W12" s="85"/>
      <c r="X12" s="85"/>
      <c r="Y12" s="85"/>
      <c r="Z12" s="85"/>
      <c r="AA12" s="85"/>
      <c r="AB12" s="85"/>
    </row>
    <row r="13" spans="1:28" ht="14.25" customHeight="1" x14ac:dyDescent="0.25">
      <c r="B13" s="109" t="s">
        <v>94</v>
      </c>
      <c r="C13" s="108">
        <v>0.2</v>
      </c>
      <c r="D13" s="112">
        <f t="shared" ref="D13:O13" si="3">D14-1</f>
        <v>22374</v>
      </c>
      <c r="E13" s="112">
        <f t="shared" si="3"/>
        <v>22374</v>
      </c>
      <c r="F13" s="112">
        <f t="shared" si="3"/>
        <v>22374</v>
      </c>
      <c r="G13" s="112">
        <f t="shared" si="3"/>
        <v>26636</v>
      </c>
      <c r="H13" s="112">
        <f t="shared" si="3"/>
        <v>30898</v>
      </c>
      <c r="I13" s="112">
        <f t="shared" si="3"/>
        <v>35159</v>
      </c>
      <c r="J13" s="112">
        <f t="shared" si="3"/>
        <v>35959</v>
      </c>
      <c r="K13" s="112">
        <f t="shared" si="3"/>
        <v>36758</v>
      </c>
      <c r="L13" s="112">
        <f t="shared" si="3"/>
        <v>37557</v>
      </c>
      <c r="M13" s="112">
        <f t="shared" si="3"/>
        <v>38356</v>
      </c>
      <c r="N13" s="112">
        <f t="shared" si="3"/>
        <v>39155</v>
      </c>
      <c r="O13" s="112">
        <f t="shared" si="3"/>
        <v>39954</v>
      </c>
      <c r="P13" s="85"/>
      <c r="Q13" s="116"/>
      <c r="T13" s="116"/>
      <c r="U13" s="85"/>
      <c r="V13" s="85"/>
      <c r="W13" s="85"/>
      <c r="X13" s="85"/>
      <c r="Y13" s="85"/>
      <c r="Z13" s="85"/>
      <c r="AA13" s="85"/>
      <c r="AB13" s="85"/>
    </row>
    <row r="14" spans="1:28" ht="14.25" customHeight="1" x14ac:dyDescent="0.25">
      <c r="B14" s="106" t="s">
        <v>93</v>
      </c>
      <c r="C14" s="105">
        <v>0.2</v>
      </c>
      <c r="D14" s="104">
        <f>ROUND(($C14*$D$68),0)</f>
        <v>22375</v>
      </c>
      <c r="E14" s="104">
        <f>ROUND(($C14*$E$68),0)</f>
        <v>22375</v>
      </c>
      <c r="F14" s="104">
        <f>ROUND(($C14*$F$68),0)</f>
        <v>22375</v>
      </c>
      <c r="G14" s="104">
        <f>ROUND(($C14*$G$68),0)</f>
        <v>26637</v>
      </c>
      <c r="H14" s="104">
        <f>ROUND(($C14*$H$68),0)</f>
        <v>30899</v>
      </c>
      <c r="I14" s="104">
        <f>ROUND(($C14*$I$68),0)</f>
        <v>35160</v>
      </c>
      <c r="J14" s="104">
        <f>ROUND(($C14*$J$68),0)</f>
        <v>35960</v>
      </c>
      <c r="K14" s="104">
        <f>ROUND(($C14*$K$68),0)</f>
        <v>36759</v>
      </c>
      <c r="L14" s="104">
        <f>ROUND(($C14*$L$68),0)</f>
        <v>37558</v>
      </c>
      <c r="M14" s="104">
        <f>ROUND(($C14*$M$68),0)</f>
        <v>38357</v>
      </c>
      <c r="N14" s="104">
        <f>ROUND(($C14*$N$68),0)</f>
        <v>39156</v>
      </c>
      <c r="O14" s="104">
        <f>ROUND(($C14*$O$68),0)</f>
        <v>39955</v>
      </c>
      <c r="P14" s="85"/>
      <c r="Q14" s="116"/>
      <c r="T14" s="116"/>
      <c r="U14" s="85"/>
      <c r="V14" s="85"/>
      <c r="W14" s="85"/>
      <c r="X14" s="85"/>
      <c r="Y14" s="85"/>
      <c r="Z14" s="85"/>
      <c r="AA14" s="85"/>
      <c r="AB14" s="85"/>
    </row>
    <row r="15" spans="1:28" ht="14.25" customHeight="1" x14ac:dyDescent="0.25">
      <c r="B15" s="109" t="s">
        <v>94</v>
      </c>
      <c r="C15" s="108">
        <v>0.23</v>
      </c>
      <c r="D15" s="111">
        <f t="shared" ref="D15:O15" si="4">D16-1</f>
        <v>25730</v>
      </c>
      <c r="E15" s="111">
        <f t="shared" si="4"/>
        <v>25730</v>
      </c>
      <c r="F15" s="111">
        <f t="shared" si="4"/>
        <v>25730</v>
      </c>
      <c r="G15" s="111">
        <f t="shared" si="4"/>
        <v>30631</v>
      </c>
      <c r="H15" s="111">
        <f t="shared" si="4"/>
        <v>35532</v>
      </c>
      <c r="I15" s="111">
        <f t="shared" si="4"/>
        <v>40433</v>
      </c>
      <c r="J15" s="111">
        <f t="shared" si="4"/>
        <v>41353</v>
      </c>
      <c r="K15" s="111">
        <f t="shared" si="4"/>
        <v>42271</v>
      </c>
      <c r="L15" s="111">
        <f t="shared" si="4"/>
        <v>43190</v>
      </c>
      <c r="M15" s="111">
        <f t="shared" si="4"/>
        <v>44109</v>
      </c>
      <c r="N15" s="111">
        <f t="shared" si="4"/>
        <v>45028</v>
      </c>
      <c r="O15" s="111">
        <f t="shared" si="4"/>
        <v>45947</v>
      </c>
      <c r="P15" s="85"/>
      <c r="Q15" s="116"/>
      <c r="T15" s="116"/>
      <c r="U15" s="85"/>
      <c r="V15" s="85"/>
      <c r="W15" s="85"/>
      <c r="X15" s="85"/>
      <c r="Y15" s="85"/>
      <c r="Z15" s="85"/>
      <c r="AA15" s="85"/>
      <c r="AB15" s="85"/>
    </row>
    <row r="16" spans="1:28" ht="14.25" customHeight="1" x14ac:dyDescent="0.25">
      <c r="B16" s="106" t="s">
        <v>93</v>
      </c>
      <c r="C16" s="105">
        <v>0.23</v>
      </c>
      <c r="D16" s="110">
        <f>ROUND(($C16*$D$68),0)</f>
        <v>25731</v>
      </c>
      <c r="E16" s="110">
        <f>ROUND(($C16*$E$68),0)</f>
        <v>25731</v>
      </c>
      <c r="F16" s="110">
        <f>ROUND(($C16*$F$68),0)</f>
        <v>25731</v>
      </c>
      <c r="G16" s="110">
        <f>ROUND(($C16*$G$68),0)</f>
        <v>30632</v>
      </c>
      <c r="H16" s="110">
        <f>ROUND(($C16*$H$68),0)</f>
        <v>35533</v>
      </c>
      <c r="I16" s="110">
        <f>ROUND(($C16*$I$68),0)</f>
        <v>40434</v>
      </c>
      <c r="J16" s="110">
        <f>ROUND(($C16*$J$68),0)</f>
        <v>41354</v>
      </c>
      <c r="K16" s="110">
        <f>ROUND(($C16*$K$68),0)</f>
        <v>42272</v>
      </c>
      <c r="L16" s="110">
        <f>ROUND(($C16*$L$68),0)</f>
        <v>43191</v>
      </c>
      <c r="M16" s="110">
        <f>ROUND(($C16*$M$68),0)</f>
        <v>44110</v>
      </c>
      <c r="N16" s="110">
        <f>ROUND(($C16*$N$68),0)</f>
        <v>45029</v>
      </c>
      <c r="O16" s="110">
        <f>ROUND(($C16*$O$68),0)</f>
        <v>45948</v>
      </c>
      <c r="P16" s="85"/>
      <c r="Q16" s="116"/>
      <c r="T16" s="116"/>
      <c r="U16" s="85"/>
      <c r="V16" s="85"/>
      <c r="W16" s="85"/>
      <c r="X16" s="85"/>
      <c r="Y16" s="85"/>
      <c r="Z16" s="85"/>
      <c r="AA16" s="85"/>
      <c r="AB16" s="85"/>
    </row>
    <row r="17" spans="2:28" ht="14.25" customHeight="1" x14ac:dyDescent="0.25">
      <c r="B17" s="109" t="s">
        <v>94</v>
      </c>
      <c r="C17" s="108">
        <v>0.26</v>
      </c>
      <c r="D17" s="112">
        <f t="shared" ref="D17:O17" si="5">D18-1</f>
        <v>29086</v>
      </c>
      <c r="E17" s="112">
        <f t="shared" si="5"/>
        <v>29086</v>
      </c>
      <c r="F17" s="112">
        <f t="shared" si="5"/>
        <v>29086</v>
      </c>
      <c r="G17" s="112">
        <f t="shared" si="5"/>
        <v>34627</v>
      </c>
      <c r="H17" s="112">
        <f t="shared" si="5"/>
        <v>40167</v>
      </c>
      <c r="I17" s="112">
        <f t="shared" si="5"/>
        <v>45708</v>
      </c>
      <c r="J17" s="112">
        <f t="shared" si="5"/>
        <v>46746</v>
      </c>
      <c r="K17" s="112">
        <f t="shared" si="5"/>
        <v>47785</v>
      </c>
      <c r="L17" s="112">
        <f t="shared" si="5"/>
        <v>48824</v>
      </c>
      <c r="M17" s="112">
        <f t="shared" si="5"/>
        <v>49863</v>
      </c>
      <c r="N17" s="112">
        <f t="shared" si="5"/>
        <v>50902</v>
      </c>
      <c r="O17" s="112">
        <f t="shared" si="5"/>
        <v>51941</v>
      </c>
      <c r="P17" s="85"/>
      <c r="Q17" s="116"/>
      <c r="T17" s="116"/>
      <c r="U17" s="85"/>
      <c r="V17" s="85"/>
      <c r="W17" s="85"/>
      <c r="X17" s="85"/>
      <c r="Y17" s="85"/>
      <c r="Z17" s="85"/>
      <c r="AA17" s="85"/>
      <c r="AB17" s="85"/>
    </row>
    <row r="18" spans="2:28" ht="14.25" customHeight="1" x14ac:dyDescent="0.25">
      <c r="B18" s="106" t="s">
        <v>93</v>
      </c>
      <c r="C18" s="105">
        <v>0.26</v>
      </c>
      <c r="D18" s="104">
        <f>ROUND(($C18*$D$68),0)</f>
        <v>29087</v>
      </c>
      <c r="E18" s="104">
        <f>ROUND(($C18*$E$68),0)</f>
        <v>29087</v>
      </c>
      <c r="F18" s="104">
        <f>ROUND(($C18*$F$68),0)</f>
        <v>29087</v>
      </c>
      <c r="G18" s="104">
        <f>ROUND(($C18*$G$68),0)</f>
        <v>34628</v>
      </c>
      <c r="H18" s="104">
        <f>ROUND(($C18*$H$68),0)</f>
        <v>40168</v>
      </c>
      <c r="I18" s="104">
        <f>ROUND(($C18*$I$68),0)</f>
        <v>45709</v>
      </c>
      <c r="J18" s="104">
        <f>ROUND(($C18*$J$68),0)</f>
        <v>46747</v>
      </c>
      <c r="K18" s="104">
        <f>ROUND(($C18*$K$68),0)</f>
        <v>47786</v>
      </c>
      <c r="L18" s="104">
        <f>ROUND(($C18*$L$68),0)</f>
        <v>48825</v>
      </c>
      <c r="M18" s="104">
        <f>ROUND(($C18*$M$68),0)</f>
        <v>49864</v>
      </c>
      <c r="N18" s="104">
        <f>ROUND(($C18*$N$68),0)</f>
        <v>50903</v>
      </c>
      <c r="O18" s="104">
        <f>ROUND(($C18*$O$68),0)</f>
        <v>51942</v>
      </c>
      <c r="P18" s="85"/>
      <c r="Q18" s="116"/>
      <c r="T18" s="116"/>
      <c r="U18" s="85"/>
      <c r="V18" s="85"/>
      <c r="W18" s="85"/>
      <c r="X18" s="85"/>
      <c r="Y18" s="85"/>
      <c r="Z18" s="85"/>
      <c r="AA18" s="85"/>
      <c r="AB18" s="85"/>
    </row>
    <row r="19" spans="2:28" ht="14.25" customHeight="1" x14ac:dyDescent="0.25">
      <c r="B19" s="109" t="s">
        <v>94</v>
      </c>
      <c r="C19" s="108">
        <v>0.28999999999999998</v>
      </c>
      <c r="D19" s="111">
        <f t="shared" ref="D19:O19" si="6">D20-1</f>
        <v>32442</v>
      </c>
      <c r="E19" s="111">
        <f t="shared" si="6"/>
        <v>32442</v>
      </c>
      <c r="F19" s="111">
        <f t="shared" si="6"/>
        <v>32442</v>
      </c>
      <c r="G19" s="111">
        <f t="shared" si="6"/>
        <v>38622</v>
      </c>
      <c r="H19" s="111">
        <f t="shared" si="6"/>
        <v>44802</v>
      </c>
      <c r="I19" s="111">
        <f t="shared" si="6"/>
        <v>50982</v>
      </c>
      <c r="J19" s="111">
        <f t="shared" si="6"/>
        <v>52140</v>
      </c>
      <c r="K19" s="111">
        <f t="shared" si="6"/>
        <v>53299</v>
      </c>
      <c r="L19" s="111">
        <f t="shared" si="6"/>
        <v>54458</v>
      </c>
      <c r="M19" s="111">
        <f t="shared" si="6"/>
        <v>55616</v>
      </c>
      <c r="N19" s="111">
        <f t="shared" si="6"/>
        <v>56775</v>
      </c>
      <c r="O19" s="111">
        <f t="shared" si="6"/>
        <v>57934</v>
      </c>
      <c r="P19" s="85"/>
      <c r="Q19" s="116"/>
      <c r="T19" s="116"/>
      <c r="U19" s="85"/>
      <c r="V19" s="85"/>
      <c r="W19" s="85"/>
      <c r="X19" s="85"/>
      <c r="Y19" s="85"/>
      <c r="Z19" s="85"/>
      <c r="AA19" s="85"/>
      <c r="AB19" s="85"/>
    </row>
    <row r="20" spans="2:28" ht="14.25" customHeight="1" x14ac:dyDescent="0.25">
      <c r="B20" s="106" t="s">
        <v>93</v>
      </c>
      <c r="C20" s="105">
        <v>0.28999999999999998</v>
      </c>
      <c r="D20" s="110">
        <f>ROUND(($C20*$D$68),0)</f>
        <v>32443</v>
      </c>
      <c r="E20" s="110">
        <f>ROUND(($C20*$E$68),0)</f>
        <v>32443</v>
      </c>
      <c r="F20" s="110">
        <f>ROUND(($C20*$F$68),0)</f>
        <v>32443</v>
      </c>
      <c r="G20" s="110">
        <f>ROUND(($C20*$G$68),0)</f>
        <v>38623</v>
      </c>
      <c r="H20" s="110">
        <f>ROUND(($C20*$H$68),0)</f>
        <v>44803</v>
      </c>
      <c r="I20" s="110">
        <f>ROUND(($C20*$I$68),0)</f>
        <v>50983</v>
      </c>
      <c r="J20" s="110">
        <f>ROUND(($C20*$J$68),0)</f>
        <v>52141</v>
      </c>
      <c r="K20" s="110">
        <f>ROUND(($C20*$K$68),0)</f>
        <v>53300</v>
      </c>
      <c r="L20" s="110">
        <f>ROUND(($C20*$L$68),0)</f>
        <v>54459</v>
      </c>
      <c r="M20" s="110">
        <f>ROUND(($C20*$M$68),0)</f>
        <v>55617</v>
      </c>
      <c r="N20" s="110">
        <f>ROUND(($C20*$N$68),0)</f>
        <v>56776</v>
      </c>
      <c r="O20" s="110">
        <f>ROUND(($C20*$O$68),0)</f>
        <v>57935</v>
      </c>
      <c r="P20" s="85"/>
      <c r="Q20" s="116"/>
      <c r="R20" s="116"/>
      <c r="S20" s="116"/>
      <c r="T20" s="116"/>
      <c r="U20" s="85"/>
      <c r="V20" s="85"/>
      <c r="W20" s="85"/>
      <c r="X20" s="85"/>
      <c r="Y20" s="85"/>
      <c r="Z20" s="85"/>
      <c r="AA20" s="85"/>
      <c r="AB20" s="85"/>
    </row>
    <row r="21" spans="2:28" ht="14.25" customHeight="1" x14ac:dyDescent="0.25">
      <c r="B21" s="109" t="s">
        <v>94</v>
      </c>
      <c r="C21" s="108">
        <v>0.32</v>
      </c>
      <c r="D21" s="112">
        <f t="shared" ref="D21:O21" si="7">D22-1</f>
        <v>35799</v>
      </c>
      <c r="E21" s="112">
        <f t="shared" si="7"/>
        <v>35799</v>
      </c>
      <c r="F21" s="112">
        <f t="shared" si="7"/>
        <v>35799</v>
      </c>
      <c r="G21" s="112">
        <f t="shared" si="7"/>
        <v>42618</v>
      </c>
      <c r="H21" s="112">
        <f t="shared" si="7"/>
        <v>49437</v>
      </c>
      <c r="I21" s="112">
        <f t="shared" si="7"/>
        <v>56256</v>
      </c>
      <c r="J21" s="112">
        <f t="shared" si="7"/>
        <v>57534</v>
      </c>
      <c r="K21" s="112">
        <f t="shared" si="7"/>
        <v>58813</v>
      </c>
      <c r="L21" s="112">
        <f t="shared" si="7"/>
        <v>60091</v>
      </c>
      <c r="M21" s="112">
        <f t="shared" si="7"/>
        <v>61370</v>
      </c>
      <c r="N21" s="112">
        <f t="shared" si="7"/>
        <v>62649</v>
      </c>
      <c r="O21" s="112">
        <f t="shared" si="7"/>
        <v>63927</v>
      </c>
      <c r="P21" s="85"/>
      <c r="Q21" s="85"/>
      <c r="R21" s="85"/>
      <c r="S21" s="85"/>
      <c r="T21" s="85"/>
      <c r="U21" s="85"/>
      <c r="V21" s="85"/>
      <c r="W21" s="85"/>
      <c r="X21" s="85"/>
      <c r="Y21" s="85"/>
      <c r="Z21" s="85"/>
      <c r="AA21" s="85"/>
      <c r="AB21" s="85"/>
    </row>
    <row r="22" spans="2:28" ht="14.25" customHeight="1" x14ac:dyDescent="0.25">
      <c r="B22" s="106" t="s">
        <v>93</v>
      </c>
      <c r="C22" s="105">
        <v>0.32</v>
      </c>
      <c r="D22" s="104">
        <f>ROUND(($C22*$D$68),0)</f>
        <v>35800</v>
      </c>
      <c r="E22" s="104">
        <f>ROUND(($C22*$E$68),0)</f>
        <v>35800</v>
      </c>
      <c r="F22" s="104">
        <f>ROUND(($C22*$F$68),0)</f>
        <v>35800</v>
      </c>
      <c r="G22" s="104">
        <f>ROUND(($C22*$G$68),0)</f>
        <v>42619</v>
      </c>
      <c r="H22" s="104">
        <f>ROUND(($C22*$H$68),0)</f>
        <v>49438</v>
      </c>
      <c r="I22" s="104">
        <f>ROUND(($C22*$I$68),0)</f>
        <v>56257</v>
      </c>
      <c r="J22" s="104">
        <f>ROUND(($C22*$J$68),0)</f>
        <v>57535</v>
      </c>
      <c r="K22" s="104">
        <f>ROUND(($C22*$K$68),0)</f>
        <v>58814</v>
      </c>
      <c r="L22" s="104">
        <f>ROUND(($C22*$L$68),0)</f>
        <v>60092</v>
      </c>
      <c r="M22" s="104">
        <f>ROUND(($C22*$M$68),0)</f>
        <v>61371</v>
      </c>
      <c r="N22" s="104">
        <f>ROUND(($C22*$N$68),0)</f>
        <v>62650</v>
      </c>
      <c r="O22" s="104">
        <f>ROUND(($C22*$O$68),0)</f>
        <v>63928</v>
      </c>
      <c r="P22" s="85"/>
      <c r="Q22" s="85"/>
      <c r="R22" s="85"/>
      <c r="S22" s="85"/>
      <c r="T22" s="85"/>
      <c r="U22" s="85"/>
      <c r="V22" s="85"/>
      <c r="W22" s="85"/>
      <c r="X22" s="85"/>
      <c r="Y22" s="85"/>
      <c r="Z22" s="85"/>
      <c r="AA22" s="85"/>
      <c r="AB22" s="85"/>
    </row>
    <row r="23" spans="2:28" ht="14.25" customHeight="1" x14ac:dyDescent="0.25">
      <c r="B23" s="109" t="s">
        <v>94</v>
      </c>
      <c r="C23" s="108">
        <v>0.35</v>
      </c>
      <c r="D23" s="111">
        <f t="shared" ref="D23:O23" si="8">D24-1</f>
        <v>39155</v>
      </c>
      <c r="E23" s="111">
        <f t="shared" si="8"/>
        <v>39155</v>
      </c>
      <c r="F23" s="111">
        <f t="shared" si="8"/>
        <v>39155</v>
      </c>
      <c r="G23" s="111">
        <f t="shared" si="8"/>
        <v>46613</v>
      </c>
      <c r="H23" s="111">
        <f t="shared" si="8"/>
        <v>54072</v>
      </c>
      <c r="I23" s="111">
        <f t="shared" si="8"/>
        <v>61530</v>
      </c>
      <c r="J23" s="111">
        <f t="shared" si="8"/>
        <v>62928</v>
      </c>
      <c r="K23" s="111">
        <f t="shared" si="8"/>
        <v>64327</v>
      </c>
      <c r="L23" s="111">
        <f t="shared" si="8"/>
        <v>65725</v>
      </c>
      <c r="M23" s="111">
        <f t="shared" si="8"/>
        <v>67123</v>
      </c>
      <c r="N23" s="111">
        <f t="shared" si="8"/>
        <v>68522</v>
      </c>
      <c r="O23" s="111">
        <f t="shared" si="8"/>
        <v>69921</v>
      </c>
      <c r="P23" s="85"/>
      <c r="Q23" s="85"/>
      <c r="R23" s="85"/>
      <c r="S23" s="85"/>
      <c r="T23" s="85"/>
      <c r="U23" s="85"/>
      <c r="V23" s="85"/>
      <c r="W23" s="85"/>
      <c r="X23" s="85"/>
      <c r="Y23" s="85"/>
      <c r="Z23" s="85"/>
      <c r="AA23" s="85"/>
      <c r="AB23" s="85"/>
    </row>
    <row r="24" spans="2:28" ht="14.25" customHeight="1" x14ac:dyDescent="0.25">
      <c r="B24" s="106" t="s">
        <v>93</v>
      </c>
      <c r="C24" s="105">
        <v>0.35</v>
      </c>
      <c r="D24" s="110">
        <f>ROUND(($C24*$D$68),0)</f>
        <v>39156</v>
      </c>
      <c r="E24" s="110">
        <f>ROUND(($C24*$E$68),0)</f>
        <v>39156</v>
      </c>
      <c r="F24" s="110">
        <f>ROUND(($C24*$F$68),0)</f>
        <v>39156</v>
      </c>
      <c r="G24" s="110">
        <f>ROUND(($C24*$G$68),0)</f>
        <v>46614</v>
      </c>
      <c r="H24" s="110">
        <f>ROUND(($C24*$H$68),0)</f>
        <v>54073</v>
      </c>
      <c r="I24" s="110">
        <f>ROUND(($C24*$I$68),0)</f>
        <v>61531</v>
      </c>
      <c r="J24" s="110">
        <f>ROUND(($C24*$J$68),0)</f>
        <v>62929</v>
      </c>
      <c r="K24" s="110">
        <f>ROUND(($C24*$K$68),0)</f>
        <v>64328</v>
      </c>
      <c r="L24" s="110">
        <f>ROUND(($C24*$L$68),0)</f>
        <v>65726</v>
      </c>
      <c r="M24" s="110">
        <f>ROUND(($C24*$M$68),0)</f>
        <v>67124</v>
      </c>
      <c r="N24" s="110">
        <f>ROUND(($C24*$N$68),0)</f>
        <v>68523</v>
      </c>
      <c r="O24" s="110">
        <f>ROUND(($C24*$O$68),0)</f>
        <v>69922</v>
      </c>
      <c r="P24" s="85"/>
      <c r="Q24" s="85"/>
      <c r="R24" s="85"/>
      <c r="S24" s="85"/>
      <c r="T24" s="85"/>
      <c r="U24" s="85"/>
      <c r="V24" s="85"/>
      <c r="W24" s="85"/>
      <c r="X24" s="85"/>
      <c r="Y24" s="85"/>
      <c r="Z24" s="85"/>
      <c r="AA24" s="85"/>
      <c r="AB24" s="85"/>
    </row>
    <row r="25" spans="2:28" ht="14.25" customHeight="1" x14ac:dyDescent="0.25">
      <c r="B25" s="109" t="s">
        <v>94</v>
      </c>
      <c r="C25" s="108">
        <v>0.38</v>
      </c>
      <c r="D25" s="112">
        <f t="shared" ref="D25:O25" si="9">D26-1</f>
        <v>42511</v>
      </c>
      <c r="E25" s="112">
        <f t="shared" si="9"/>
        <v>42511</v>
      </c>
      <c r="F25" s="112">
        <f t="shared" si="9"/>
        <v>42511</v>
      </c>
      <c r="G25" s="112">
        <f t="shared" si="9"/>
        <v>50609</v>
      </c>
      <c r="H25" s="112">
        <f t="shared" si="9"/>
        <v>58706</v>
      </c>
      <c r="I25" s="112">
        <f t="shared" si="9"/>
        <v>66804</v>
      </c>
      <c r="J25" s="112">
        <f t="shared" si="9"/>
        <v>68322</v>
      </c>
      <c r="K25" s="112">
        <f t="shared" si="9"/>
        <v>69840</v>
      </c>
      <c r="L25" s="112">
        <f t="shared" si="9"/>
        <v>71359</v>
      </c>
      <c r="M25" s="112">
        <f t="shared" si="9"/>
        <v>72877</v>
      </c>
      <c r="N25" s="112">
        <f t="shared" si="9"/>
        <v>74395</v>
      </c>
      <c r="O25" s="112">
        <f t="shared" si="9"/>
        <v>75914</v>
      </c>
      <c r="P25" s="85"/>
      <c r="Q25" s="85"/>
      <c r="R25" s="85"/>
      <c r="S25" s="85"/>
      <c r="T25" s="85"/>
      <c r="U25" s="85"/>
      <c r="V25" s="85"/>
      <c r="W25" s="85"/>
      <c r="X25" s="85"/>
      <c r="Y25" s="85"/>
      <c r="Z25" s="85"/>
      <c r="AA25" s="85"/>
      <c r="AB25" s="85"/>
    </row>
    <row r="26" spans="2:28" ht="14.25" customHeight="1" x14ac:dyDescent="0.25">
      <c r="B26" s="106" t="s">
        <v>93</v>
      </c>
      <c r="C26" s="105">
        <v>0.38</v>
      </c>
      <c r="D26" s="104">
        <f>ROUND(($C26*$D$68),0)</f>
        <v>42512</v>
      </c>
      <c r="E26" s="104">
        <f>ROUND(($C26*$E$68),0)</f>
        <v>42512</v>
      </c>
      <c r="F26" s="104">
        <f>ROUND(($C26*$F$68),0)</f>
        <v>42512</v>
      </c>
      <c r="G26" s="104">
        <f>ROUND(($C26*$G$68),0)</f>
        <v>50610</v>
      </c>
      <c r="H26" s="104">
        <f>ROUND(($C26*$H$68),0)</f>
        <v>58707</v>
      </c>
      <c r="I26" s="104">
        <f>ROUND(($C26*$I$68),0)</f>
        <v>66805</v>
      </c>
      <c r="J26" s="104">
        <f>ROUND(($C26*$J$68),0)</f>
        <v>68323</v>
      </c>
      <c r="K26" s="104">
        <f>ROUND(($C26*$K$68),0)</f>
        <v>69841</v>
      </c>
      <c r="L26" s="104">
        <f>ROUND(($C26*$L$68),0)</f>
        <v>71360</v>
      </c>
      <c r="M26" s="104">
        <f>ROUND(($C26*$M$68),0)</f>
        <v>72878</v>
      </c>
      <c r="N26" s="104">
        <f>ROUND(($C26*$N$68),0)</f>
        <v>74396</v>
      </c>
      <c r="O26" s="104">
        <f>ROUND(($C26*$O$68),0)</f>
        <v>75915</v>
      </c>
      <c r="P26" s="85"/>
      <c r="Q26" s="85"/>
      <c r="R26" s="85"/>
      <c r="S26" s="85"/>
      <c r="T26" s="85"/>
      <c r="U26" s="85"/>
      <c r="V26" s="85"/>
      <c r="W26" s="85"/>
      <c r="X26" s="85"/>
      <c r="Y26" s="85"/>
      <c r="Z26" s="85"/>
      <c r="AA26" s="85"/>
      <c r="AB26" s="85"/>
    </row>
    <row r="27" spans="2:28" ht="14.25" customHeight="1" x14ac:dyDescent="0.25">
      <c r="B27" s="109" t="s">
        <v>94</v>
      </c>
      <c r="C27" s="108">
        <v>0.41</v>
      </c>
      <c r="D27" s="115">
        <f t="shared" ref="D27:O27" si="10">D28-1</f>
        <v>45867</v>
      </c>
      <c r="E27" s="115">
        <f t="shared" si="10"/>
        <v>45867</v>
      </c>
      <c r="F27" s="115">
        <f t="shared" si="10"/>
        <v>45867</v>
      </c>
      <c r="G27" s="115">
        <f t="shared" si="10"/>
        <v>54604</v>
      </c>
      <c r="H27" s="115">
        <f t="shared" si="10"/>
        <v>63341</v>
      </c>
      <c r="I27" s="115">
        <f t="shared" si="10"/>
        <v>72078</v>
      </c>
      <c r="J27" s="115">
        <f t="shared" si="10"/>
        <v>73716</v>
      </c>
      <c r="K27" s="115">
        <f t="shared" si="10"/>
        <v>75354</v>
      </c>
      <c r="L27" s="115">
        <f t="shared" si="10"/>
        <v>76992</v>
      </c>
      <c r="M27" s="115">
        <f t="shared" si="10"/>
        <v>78630</v>
      </c>
      <c r="N27" s="115">
        <f t="shared" si="10"/>
        <v>80269</v>
      </c>
      <c r="O27" s="115">
        <f t="shared" si="10"/>
        <v>81907</v>
      </c>
      <c r="P27" s="85"/>
      <c r="Q27" s="85"/>
      <c r="R27" s="85"/>
      <c r="S27" s="85"/>
      <c r="T27" s="85"/>
      <c r="U27" s="85"/>
      <c r="V27" s="85"/>
      <c r="W27" s="85"/>
      <c r="X27" s="85"/>
      <c r="Y27" s="85"/>
      <c r="Z27" s="85"/>
      <c r="AA27" s="85"/>
      <c r="AB27" s="85"/>
    </row>
    <row r="28" spans="2:28" ht="14.25" customHeight="1" x14ac:dyDescent="0.25">
      <c r="B28" s="106" t="s">
        <v>93</v>
      </c>
      <c r="C28" s="105">
        <v>0.41</v>
      </c>
      <c r="D28" s="112">
        <f>ROUND(($C28*$D$68),0)</f>
        <v>45868</v>
      </c>
      <c r="E28" s="112">
        <f>ROUND(($C28*$E$68),0)</f>
        <v>45868</v>
      </c>
      <c r="F28" s="112">
        <f>ROUND(($C28*$F$68),0)</f>
        <v>45868</v>
      </c>
      <c r="G28" s="112">
        <f>ROUND(($C28*$G$68),0)</f>
        <v>54605</v>
      </c>
      <c r="H28" s="112">
        <f>ROUND(($C28*$H$68),0)</f>
        <v>63342</v>
      </c>
      <c r="I28" s="112">
        <f>ROUND(($C28*$I$68),0)</f>
        <v>72079</v>
      </c>
      <c r="J28" s="112">
        <f>ROUND(($C28*$J$68),0)</f>
        <v>73717</v>
      </c>
      <c r="K28" s="112">
        <f>ROUND(($C28*$K$68),0)</f>
        <v>75355</v>
      </c>
      <c r="L28" s="112">
        <f>ROUND(($C28*$L$68),0)</f>
        <v>76993</v>
      </c>
      <c r="M28" s="112">
        <f>ROUND(($C28*$M$68),0)</f>
        <v>78631</v>
      </c>
      <c r="N28" s="112">
        <f>ROUND(($C28*$N$68),0)</f>
        <v>80270</v>
      </c>
      <c r="O28" s="112">
        <f>ROUND(($C28*$O$68),0)</f>
        <v>81908</v>
      </c>
      <c r="P28" s="85"/>
      <c r="Q28" s="85"/>
      <c r="R28" s="85"/>
      <c r="S28" s="85"/>
      <c r="T28" s="85"/>
      <c r="U28" s="85"/>
      <c r="V28" s="85"/>
      <c r="W28" s="85"/>
      <c r="X28" s="85"/>
      <c r="Y28" s="85"/>
      <c r="Z28" s="85"/>
      <c r="AA28" s="85"/>
      <c r="AB28" s="85"/>
    </row>
    <row r="29" spans="2:28" ht="14.25" customHeight="1" x14ac:dyDescent="0.25">
      <c r="B29" s="109" t="s">
        <v>94</v>
      </c>
      <c r="C29" s="108">
        <v>0.44</v>
      </c>
      <c r="D29" s="107">
        <f t="shared" ref="D29:O29" si="11">D30-1</f>
        <v>49224</v>
      </c>
      <c r="E29" s="107">
        <f t="shared" si="11"/>
        <v>49224</v>
      </c>
      <c r="F29" s="107">
        <f t="shared" si="11"/>
        <v>49224</v>
      </c>
      <c r="G29" s="107">
        <f t="shared" si="11"/>
        <v>58600</v>
      </c>
      <c r="H29" s="107">
        <f t="shared" si="11"/>
        <v>67976</v>
      </c>
      <c r="I29" s="107">
        <f t="shared" si="11"/>
        <v>77352</v>
      </c>
      <c r="J29" s="107">
        <f t="shared" si="11"/>
        <v>79110</v>
      </c>
      <c r="K29" s="107">
        <f t="shared" si="11"/>
        <v>80868</v>
      </c>
      <c r="L29" s="107">
        <f t="shared" si="11"/>
        <v>82626</v>
      </c>
      <c r="M29" s="107">
        <f t="shared" si="11"/>
        <v>84384</v>
      </c>
      <c r="N29" s="107">
        <f t="shared" si="11"/>
        <v>86142</v>
      </c>
      <c r="O29" s="107">
        <f t="shared" si="11"/>
        <v>87900</v>
      </c>
      <c r="P29" s="85"/>
      <c r="Q29" s="85"/>
      <c r="R29" s="85"/>
      <c r="S29" s="85"/>
      <c r="T29" s="85"/>
      <c r="U29" s="85"/>
      <c r="V29" s="85"/>
      <c r="W29" s="85"/>
      <c r="X29" s="85"/>
      <c r="Y29" s="85"/>
      <c r="Z29" s="85"/>
      <c r="AA29" s="85"/>
      <c r="AB29" s="85"/>
    </row>
    <row r="30" spans="2:28" ht="14.25" customHeight="1" x14ac:dyDescent="0.25">
      <c r="B30" s="106" t="s">
        <v>93</v>
      </c>
      <c r="C30" s="105">
        <v>0.44</v>
      </c>
      <c r="D30" s="111">
        <f>ROUND(($C30*$D$68),0)</f>
        <v>49225</v>
      </c>
      <c r="E30" s="111">
        <f>ROUND(($C30*$E$68),0)</f>
        <v>49225</v>
      </c>
      <c r="F30" s="111">
        <f>ROUND(($C30*$F$68),0)</f>
        <v>49225</v>
      </c>
      <c r="G30" s="111">
        <f>ROUND(($C30*$G$68),0)</f>
        <v>58601</v>
      </c>
      <c r="H30" s="111">
        <f>ROUND(($C30*$H$68),0)</f>
        <v>67977</v>
      </c>
      <c r="I30" s="111">
        <f>ROUND(($C30*$I$68),0)</f>
        <v>77353</v>
      </c>
      <c r="J30" s="111">
        <f>ROUND(($C30*$J$68),0)</f>
        <v>79111</v>
      </c>
      <c r="K30" s="111">
        <f>ROUND(($C30*$K$68),0)</f>
        <v>80869</v>
      </c>
      <c r="L30" s="111">
        <f>ROUND(($C30*$L$68),0)</f>
        <v>82627</v>
      </c>
      <c r="M30" s="111">
        <f>ROUND(($C30*$M$68),0)</f>
        <v>84385</v>
      </c>
      <c r="N30" s="111">
        <f>ROUND(($C30*$N$68),0)</f>
        <v>86143</v>
      </c>
      <c r="O30" s="111">
        <f>ROUND(($C30*$O$68),0)</f>
        <v>87901</v>
      </c>
      <c r="P30" s="85"/>
      <c r="Q30" s="85"/>
      <c r="R30" s="85"/>
      <c r="S30" s="85"/>
      <c r="T30" s="85"/>
      <c r="U30" s="85"/>
      <c r="V30" s="85"/>
      <c r="W30" s="85"/>
      <c r="X30" s="85"/>
      <c r="Y30" s="85"/>
      <c r="Z30" s="85"/>
      <c r="AA30" s="85"/>
      <c r="AB30" s="85"/>
    </row>
    <row r="31" spans="2:28" ht="14.25" customHeight="1" x14ac:dyDescent="0.25">
      <c r="B31" s="109" t="s">
        <v>94</v>
      </c>
      <c r="C31" s="108">
        <v>0.47</v>
      </c>
      <c r="D31" s="111">
        <f t="shared" ref="D31:O31" si="12">D32-1</f>
        <v>52580</v>
      </c>
      <c r="E31" s="111">
        <f t="shared" si="12"/>
        <v>52580</v>
      </c>
      <c r="F31" s="111">
        <f t="shared" si="12"/>
        <v>52580</v>
      </c>
      <c r="G31" s="111">
        <f t="shared" si="12"/>
        <v>62595</v>
      </c>
      <c r="H31" s="111">
        <f t="shared" si="12"/>
        <v>72611</v>
      </c>
      <c r="I31" s="111">
        <f t="shared" si="12"/>
        <v>82626</v>
      </c>
      <c r="J31" s="111">
        <f t="shared" si="12"/>
        <v>84504</v>
      </c>
      <c r="K31" s="111">
        <f t="shared" si="12"/>
        <v>86382</v>
      </c>
      <c r="L31" s="111">
        <f t="shared" si="12"/>
        <v>88260</v>
      </c>
      <c r="M31" s="111">
        <f t="shared" si="12"/>
        <v>90137</v>
      </c>
      <c r="N31" s="111">
        <f t="shared" si="12"/>
        <v>92016</v>
      </c>
      <c r="O31" s="111">
        <f t="shared" si="12"/>
        <v>93894</v>
      </c>
      <c r="P31" s="85"/>
      <c r="Q31" s="85"/>
      <c r="R31" s="85"/>
      <c r="S31" s="85"/>
      <c r="T31" s="85"/>
      <c r="U31" s="85"/>
      <c r="V31" s="85"/>
      <c r="W31" s="85"/>
      <c r="X31" s="85"/>
      <c r="Y31" s="85"/>
      <c r="Z31" s="85"/>
      <c r="AA31" s="85"/>
      <c r="AB31" s="85"/>
    </row>
    <row r="32" spans="2:28" ht="14.25" customHeight="1" x14ac:dyDescent="0.25">
      <c r="B32" s="106" t="s">
        <v>93</v>
      </c>
      <c r="C32" s="105">
        <v>0.47</v>
      </c>
      <c r="D32" s="110">
        <f>ROUND(($C32*$D$68),0)</f>
        <v>52581</v>
      </c>
      <c r="E32" s="110">
        <f>ROUND(($C32*$E$68),0)</f>
        <v>52581</v>
      </c>
      <c r="F32" s="110">
        <f>ROUND(($C32*$F$68),0)</f>
        <v>52581</v>
      </c>
      <c r="G32" s="110">
        <f>ROUND(($C32*$G$68),0)</f>
        <v>62596</v>
      </c>
      <c r="H32" s="110">
        <f>ROUND(($C32*$H$68),0)</f>
        <v>72612</v>
      </c>
      <c r="I32" s="110">
        <f>ROUND(($C32*$I$68),0)</f>
        <v>82627</v>
      </c>
      <c r="J32" s="110">
        <f>ROUND(($C32*$J$68),0)</f>
        <v>84505</v>
      </c>
      <c r="K32" s="110">
        <f>ROUND(($C32*$K$68),0)</f>
        <v>86383</v>
      </c>
      <c r="L32" s="110">
        <f>ROUND(($C32*$L$68),0)</f>
        <v>88261</v>
      </c>
      <c r="M32" s="110">
        <f>ROUND(($C32*$M$68),0)</f>
        <v>90138</v>
      </c>
      <c r="N32" s="110">
        <f>ROUND(($C32*$N$68),0)</f>
        <v>92017</v>
      </c>
      <c r="O32" s="110">
        <f>ROUND(($C32*$O$68),0)</f>
        <v>93895</v>
      </c>
      <c r="P32" s="85"/>
      <c r="Q32" s="85"/>
      <c r="R32" s="85"/>
      <c r="S32" s="85"/>
      <c r="T32" s="85"/>
      <c r="U32" s="85"/>
      <c r="V32" s="85"/>
      <c r="W32" s="85"/>
      <c r="X32" s="85"/>
      <c r="Y32" s="85"/>
      <c r="Z32" s="85"/>
      <c r="AA32" s="85"/>
      <c r="AB32" s="85"/>
    </row>
    <row r="33" spans="2:28" ht="14.25" customHeight="1" x14ac:dyDescent="0.25">
      <c r="B33" s="109" t="s">
        <v>94</v>
      </c>
      <c r="C33" s="108">
        <v>0.5</v>
      </c>
      <c r="D33" s="112">
        <f t="shared" ref="D33:O33" si="13">D34-1</f>
        <v>55936</v>
      </c>
      <c r="E33" s="112">
        <f t="shared" si="13"/>
        <v>55936</v>
      </c>
      <c r="F33" s="112">
        <f t="shared" si="13"/>
        <v>55936</v>
      </c>
      <c r="G33" s="112">
        <f t="shared" si="13"/>
        <v>66591</v>
      </c>
      <c r="H33" s="112">
        <f t="shared" si="13"/>
        <v>77246</v>
      </c>
      <c r="I33" s="112">
        <f t="shared" si="13"/>
        <v>87900</v>
      </c>
      <c r="J33" s="112">
        <f t="shared" si="13"/>
        <v>89898</v>
      </c>
      <c r="K33" s="112">
        <f t="shared" si="13"/>
        <v>91896</v>
      </c>
      <c r="L33" s="112">
        <f t="shared" si="13"/>
        <v>93894</v>
      </c>
      <c r="M33" s="112">
        <f t="shared" si="13"/>
        <v>95891</v>
      </c>
      <c r="N33" s="112">
        <f t="shared" si="13"/>
        <v>97889</v>
      </c>
      <c r="O33" s="112">
        <f t="shared" si="13"/>
        <v>99887</v>
      </c>
      <c r="P33" s="85"/>
      <c r="Q33" s="85"/>
      <c r="R33" s="85"/>
      <c r="S33" s="85"/>
      <c r="T33" s="85"/>
      <c r="U33" s="85"/>
      <c r="V33" s="85"/>
      <c r="W33" s="85"/>
      <c r="X33" s="85"/>
      <c r="Y33" s="85"/>
      <c r="Z33" s="85"/>
      <c r="AA33" s="85"/>
      <c r="AB33" s="85"/>
    </row>
    <row r="34" spans="2:28" ht="14.25" customHeight="1" x14ac:dyDescent="0.25">
      <c r="B34" s="106" t="s">
        <v>93</v>
      </c>
      <c r="C34" s="105">
        <v>0.5</v>
      </c>
      <c r="D34" s="104">
        <f>ROUND(($C34*$D$68),0)</f>
        <v>55937</v>
      </c>
      <c r="E34" s="104">
        <f>ROUND(($C34*$E$68),0)</f>
        <v>55937</v>
      </c>
      <c r="F34" s="104">
        <f>ROUND(($C34*$F$68),0)</f>
        <v>55937</v>
      </c>
      <c r="G34" s="104">
        <f>ROUND(($C34*$G$68),0)</f>
        <v>66592</v>
      </c>
      <c r="H34" s="104">
        <f>ROUND(($C34*$H$68),0)</f>
        <v>77247</v>
      </c>
      <c r="I34" s="104">
        <f>ROUND(($C34*$I$68),0)</f>
        <v>87901</v>
      </c>
      <c r="J34" s="104">
        <f>ROUND(($C34*$J$68),0)</f>
        <v>89899</v>
      </c>
      <c r="K34" s="104">
        <f>ROUND(($C34*$K$68),0)</f>
        <v>91897</v>
      </c>
      <c r="L34" s="104">
        <f>ROUND(($C34*$L$68),0)</f>
        <v>93895</v>
      </c>
      <c r="M34" s="104">
        <f>ROUND(($C34*$M$68),0)</f>
        <v>95892</v>
      </c>
      <c r="N34" s="104">
        <f>ROUND(($C34*$N$68),0)</f>
        <v>97890</v>
      </c>
      <c r="O34" s="104">
        <f>ROUND(($C34*$O$68),0)</f>
        <v>99888</v>
      </c>
      <c r="P34" s="85"/>
      <c r="Q34" s="85"/>
      <c r="R34" s="85"/>
      <c r="S34" s="85"/>
      <c r="T34" s="85"/>
      <c r="U34" s="85"/>
      <c r="V34" s="85"/>
      <c r="W34" s="85"/>
      <c r="X34" s="85"/>
      <c r="Y34" s="85"/>
      <c r="Z34" s="85"/>
      <c r="AA34" s="85"/>
      <c r="AB34" s="85"/>
    </row>
    <row r="35" spans="2:28" ht="14.25" customHeight="1" x14ac:dyDescent="0.25">
      <c r="B35" s="109" t="s">
        <v>94</v>
      </c>
      <c r="C35" s="108">
        <v>0.53</v>
      </c>
      <c r="D35" s="111">
        <f t="shared" ref="D35:O35" si="14">D36-1</f>
        <v>59292</v>
      </c>
      <c r="E35" s="111">
        <f t="shared" si="14"/>
        <v>59292</v>
      </c>
      <c r="F35" s="111">
        <f t="shared" si="14"/>
        <v>59292</v>
      </c>
      <c r="G35" s="111">
        <f t="shared" si="14"/>
        <v>70587</v>
      </c>
      <c r="H35" s="111">
        <f t="shared" si="14"/>
        <v>81880</v>
      </c>
      <c r="I35" s="111">
        <f t="shared" si="14"/>
        <v>93174</v>
      </c>
      <c r="J35" s="111">
        <f t="shared" si="14"/>
        <v>95292</v>
      </c>
      <c r="K35" s="111">
        <f t="shared" si="14"/>
        <v>97409</v>
      </c>
      <c r="L35" s="111">
        <f t="shared" si="14"/>
        <v>99527</v>
      </c>
      <c r="M35" s="111">
        <f t="shared" si="14"/>
        <v>101645</v>
      </c>
      <c r="N35" s="111">
        <f t="shared" si="14"/>
        <v>103762</v>
      </c>
      <c r="O35" s="111">
        <f t="shared" si="14"/>
        <v>105880</v>
      </c>
      <c r="P35" s="85"/>
      <c r="Q35" s="85"/>
      <c r="R35" s="85"/>
      <c r="S35" s="85"/>
      <c r="T35" s="85"/>
      <c r="U35" s="85"/>
      <c r="V35" s="85"/>
      <c r="W35" s="85"/>
      <c r="X35" s="85"/>
      <c r="Y35" s="85"/>
      <c r="Z35" s="85"/>
      <c r="AA35" s="85"/>
      <c r="AB35" s="85"/>
    </row>
    <row r="36" spans="2:28" ht="14.25" customHeight="1" x14ac:dyDescent="0.25">
      <c r="B36" s="106" t="s">
        <v>93</v>
      </c>
      <c r="C36" s="105">
        <v>0.53</v>
      </c>
      <c r="D36" s="110">
        <f>ROUND(($C36*$D$68),0)</f>
        <v>59293</v>
      </c>
      <c r="E36" s="110">
        <f>ROUND(($C36*$E$68),0)</f>
        <v>59293</v>
      </c>
      <c r="F36" s="110">
        <f>ROUND(($C36*$F$68),0)</f>
        <v>59293</v>
      </c>
      <c r="G36" s="110">
        <f>ROUND(($C36*$G$68),0)</f>
        <v>70588</v>
      </c>
      <c r="H36" s="110">
        <f>ROUND(($C36*$H$68),0)</f>
        <v>81881</v>
      </c>
      <c r="I36" s="110">
        <f>ROUND(($C36*$I$68),0)</f>
        <v>93175</v>
      </c>
      <c r="J36" s="110">
        <f>ROUND(($C36*$J$68),0)</f>
        <v>95293</v>
      </c>
      <c r="K36" s="110">
        <f>ROUND(($C36*$K$68),0)</f>
        <v>97410</v>
      </c>
      <c r="L36" s="110">
        <f>ROUND(($C36*$L$68),0)</f>
        <v>99528</v>
      </c>
      <c r="M36" s="110">
        <f>ROUND(($C36*$M$68),0)</f>
        <v>101646</v>
      </c>
      <c r="N36" s="110">
        <f>ROUND(($C36*$N$68),0)</f>
        <v>103763</v>
      </c>
      <c r="O36" s="110">
        <f>ROUND(($C36*$O$68),0)</f>
        <v>105881</v>
      </c>
      <c r="P36" s="85"/>
      <c r="Q36" s="85"/>
      <c r="R36" s="85"/>
      <c r="S36" s="85"/>
      <c r="T36" s="85"/>
      <c r="U36" s="85"/>
      <c r="V36" s="85"/>
      <c r="W36" s="85"/>
      <c r="X36" s="85"/>
      <c r="Y36" s="85"/>
      <c r="Z36" s="85"/>
      <c r="AA36" s="85"/>
      <c r="AB36" s="85"/>
    </row>
    <row r="37" spans="2:28" ht="14.25" customHeight="1" x14ac:dyDescent="0.25">
      <c r="B37" s="109" t="s">
        <v>94</v>
      </c>
      <c r="C37" s="108">
        <v>0.56000000000000005</v>
      </c>
      <c r="D37" s="112">
        <f t="shared" ref="D37:O37" si="15">D38-1</f>
        <v>62648</v>
      </c>
      <c r="E37" s="112">
        <f t="shared" si="15"/>
        <v>62648</v>
      </c>
      <c r="F37" s="112">
        <f t="shared" si="15"/>
        <v>62648</v>
      </c>
      <c r="G37" s="112">
        <f t="shared" si="15"/>
        <v>74582</v>
      </c>
      <c r="H37" s="112">
        <f t="shared" si="15"/>
        <v>86515</v>
      </c>
      <c r="I37" s="112">
        <f t="shared" si="15"/>
        <v>98448</v>
      </c>
      <c r="J37" s="112">
        <f t="shared" si="15"/>
        <v>100686</v>
      </c>
      <c r="K37" s="112">
        <f t="shared" si="15"/>
        <v>102923</v>
      </c>
      <c r="L37" s="112">
        <f t="shared" si="15"/>
        <v>105161</v>
      </c>
      <c r="M37" s="112">
        <f t="shared" si="15"/>
        <v>107398</v>
      </c>
      <c r="N37" s="112">
        <f t="shared" si="15"/>
        <v>109636</v>
      </c>
      <c r="O37" s="112">
        <f t="shared" si="15"/>
        <v>111874</v>
      </c>
      <c r="P37" s="85"/>
      <c r="Q37" s="85"/>
      <c r="R37" s="85"/>
      <c r="S37" s="85"/>
      <c r="T37" s="85"/>
      <c r="U37" s="85"/>
      <c r="V37" s="85"/>
      <c r="W37" s="85"/>
      <c r="X37" s="85"/>
      <c r="Y37" s="85"/>
      <c r="Z37" s="85"/>
      <c r="AA37" s="85"/>
      <c r="AB37" s="85"/>
    </row>
    <row r="38" spans="2:28" ht="14.25" customHeight="1" x14ac:dyDescent="0.25">
      <c r="B38" s="106" t="s">
        <v>93</v>
      </c>
      <c r="C38" s="105">
        <v>0.56000000000000005</v>
      </c>
      <c r="D38" s="104">
        <f>ROUND(($C38*$D$68),0)</f>
        <v>62649</v>
      </c>
      <c r="E38" s="104">
        <f>ROUND(($C38*$E$68),0)</f>
        <v>62649</v>
      </c>
      <c r="F38" s="104">
        <f>ROUND(($C38*$F$68),0)</f>
        <v>62649</v>
      </c>
      <c r="G38" s="104">
        <f>ROUND(($C38*$G$68),0)</f>
        <v>74583</v>
      </c>
      <c r="H38" s="104">
        <f>ROUND(($C38*$H$68),0)</f>
        <v>86516</v>
      </c>
      <c r="I38" s="104">
        <f>ROUND(($C38*$I$68),0)</f>
        <v>98449</v>
      </c>
      <c r="J38" s="104">
        <f>ROUND(($C38*$J$68),0)</f>
        <v>100687</v>
      </c>
      <c r="K38" s="104">
        <f>ROUND(($C38*$K$68),0)</f>
        <v>102924</v>
      </c>
      <c r="L38" s="104">
        <f>ROUND(($C38*$L$68),0)</f>
        <v>105162</v>
      </c>
      <c r="M38" s="104">
        <f>ROUND(($C38*$M$68),0)</f>
        <v>107399</v>
      </c>
      <c r="N38" s="104">
        <f>ROUND(($C38*$N$68),0)</f>
        <v>109637</v>
      </c>
      <c r="O38" s="104">
        <f>ROUND(($C38*$O$68),0)</f>
        <v>111875</v>
      </c>
      <c r="P38" s="85"/>
      <c r="Q38" s="85"/>
      <c r="R38" s="85"/>
      <c r="S38" s="85"/>
      <c r="T38" s="85"/>
      <c r="U38" s="85"/>
      <c r="V38" s="85"/>
      <c r="W38" s="85"/>
      <c r="X38" s="85"/>
      <c r="Y38" s="85"/>
      <c r="Z38" s="85"/>
      <c r="AA38" s="85"/>
      <c r="AB38" s="85"/>
    </row>
    <row r="39" spans="2:28" ht="14.25" customHeight="1" x14ac:dyDescent="0.25">
      <c r="B39" s="109" t="s">
        <v>94</v>
      </c>
      <c r="C39" s="108">
        <v>0.59</v>
      </c>
      <c r="D39" s="111">
        <f t="shared" ref="D39:O39" si="16">D40-1</f>
        <v>66005</v>
      </c>
      <c r="E39" s="111">
        <f t="shared" si="16"/>
        <v>66005</v>
      </c>
      <c r="F39" s="111">
        <f t="shared" si="16"/>
        <v>66005</v>
      </c>
      <c r="G39" s="111">
        <f t="shared" si="16"/>
        <v>78578</v>
      </c>
      <c r="H39" s="111">
        <f t="shared" si="16"/>
        <v>91150</v>
      </c>
      <c r="I39" s="111">
        <f t="shared" si="16"/>
        <v>103722</v>
      </c>
      <c r="J39" s="111">
        <f t="shared" si="16"/>
        <v>106080</v>
      </c>
      <c r="K39" s="111">
        <f t="shared" si="16"/>
        <v>108437</v>
      </c>
      <c r="L39" s="111">
        <f t="shared" si="16"/>
        <v>110795</v>
      </c>
      <c r="M39" s="111">
        <f t="shared" si="16"/>
        <v>113152</v>
      </c>
      <c r="N39" s="111">
        <f t="shared" si="16"/>
        <v>115509</v>
      </c>
      <c r="O39" s="111">
        <f t="shared" si="16"/>
        <v>117867</v>
      </c>
      <c r="P39" s="85"/>
      <c r="Q39" s="85"/>
      <c r="R39" s="85"/>
      <c r="S39" s="85"/>
      <c r="T39" s="85"/>
      <c r="U39" s="85"/>
      <c r="V39" s="85"/>
      <c r="W39" s="85"/>
      <c r="X39" s="85"/>
      <c r="Y39" s="85"/>
      <c r="Z39" s="85"/>
      <c r="AA39" s="85"/>
      <c r="AB39" s="85"/>
    </row>
    <row r="40" spans="2:28" ht="14.25" customHeight="1" x14ac:dyDescent="0.25">
      <c r="B40" s="106" t="s">
        <v>93</v>
      </c>
      <c r="C40" s="105">
        <v>0.59</v>
      </c>
      <c r="D40" s="110">
        <f>ROUND(($C40*$D$68),0)</f>
        <v>66006</v>
      </c>
      <c r="E40" s="110">
        <f>ROUND(($C40*$E$68),0)</f>
        <v>66006</v>
      </c>
      <c r="F40" s="110">
        <f>ROUND(($C40*$F$68),0)</f>
        <v>66006</v>
      </c>
      <c r="G40" s="110">
        <f>ROUND(($C40*$G$68),0)</f>
        <v>78579</v>
      </c>
      <c r="H40" s="110">
        <f>ROUND(($C40*$H$68),0)</f>
        <v>91151</v>
      </c>
      <c r="I40" s="110">
        <f>ROUND(($C40*$I$68),0)</f>
        <v>103723</v>
      </c>
      <c r="J40" s="110">
        <f>ROUND(($C40*$J$68),0)</f>
        <v>106081</v>
      </c>
      <c r="K40" s="110">
        <f>ROUND(($C40*$K$68),0)</f>
        <v>108438</v>
      </c>
      <c r="L40" s="110">
        <f>ROUND(($C40*$L$68),0)</f>
        <v>110796</v>
      </c>
      <c r="M40" s="110">
        <f>ROUND(($C40*$M$68),0)</f>
        <v>113153</v>
      </c>
      <c r="N40" s="110">
        <f>ROUND(($C40*$N$68),0)</f>
        <v>115510</v>
      </c>
      <c r="O40" s="110">
        <f>ROUND(($C40*$O$68),0)</f>
        <v>117868</v>
      </c>
      <c r="P40" s="85"/>
      <c r="Q40" s="85"/>
      <c r="R40" s="85"/>
      <c r="S40" s="85"/>
      <c r="T40" s="85"/>
      <c r="U40" s="85"/>
      <c r="V40" s="85"/>
      <c r="W40" s="85"/>
      <c r="X40" s="85"/>
      <c r="Y40" s="85"/>
      <c r="Z40" s="85"/>
      <c r="AA40" s="85"/>
      <c r="AB40" s="85"/>
    </row>
    <row r="41" spans="2:28" ht="14.25" customHeight="1" x14ac:dyDescent="0.25">
      <c r="B41" s="109" t="s">
        <v>94</v>
      </c>
      <c r="C41" s="108">
        <v>0.61</v>
      </c>
      <c r="D41" s="112">
        <f t="shared" ref="D41:O41" si="17">D42-1</f>
        <v>68242</v>
      </c>
      <c r="E41" s="112">
        <f t="shared" si="17"/>
        <v>68242</v>
      </c>
      <c r="F41" s="112">
        <f t="shared" si="17"/>
        <v>68242</v>
      </c>
      <c r="G41" s="112">
        <f t="shared" si="17"/>
        <v>81241</v>
      </c>
      <c r="H41" s="112">
        <f t="shared" si="17"/>
        <v>94240</v>
      </c>
      <c r="I41" s="112">
        <f t="shared" si="17"/>
        <v>107238</v>
      </c>
      <c r="J41" s="112">
        <f t="shared" si="17"/>
        <v>109676</v>
      </c>
      <c r="K41" s="112">
        <f t="shared" si="17"/>
        <v>112113</v>
      </c>
      <c r="L41" s="112">
        <f t="shared" si="17"/>
        <v>114550</v>
      </c>
      <c r="M41" s="112">
        <f t="shared" si="17"/>
        <v>116987</v>
      </c>
      <c r="N41" s="112">
        <f t="shared" si="17"/>
        <v>119425</v>
      </c>
      <c r="O41" s="112">
        <f t="shared" si="17"/>
        <v>121862</v>
      </c>
      <c r="P41" s="85"/>
      <c r="Q41" s="85"/>
      <c r="R41" s="85"/>
      <c r="S41" s="85"/>
      <c r="T41" s="85"/>
      <c r="U41" s="85"/>
      <c r="V41" s="85"/>
      <c r="W41" s="85"/>
      <c r="X41" s="85"/>
      <c r="Y41" s="85"/>
      <c r="Z41" s="85"/>
      <c r="AA41" s="85"/>
      <c r="AB41" s="85"/>
    </row>
    <row r="42" spans="2:28" ht="14.25" customHeight="1" x14ac:dyDescent="0.25">
      <c r="B42" s="106" t="s">
        <v>93</v>
      </c>
      <c r="C42" s="105">
        <v>0.61</v>
      </c>
      <c r="D42" s="104">
        <f>ROUND(($C42*$D$68),0)</f>
        <v>68243</v>
      </c>
      <c r="E42" s="104">
        <f>ROUND(($C42*$E$68),0)</f>
        <v>68243</v>
      </c>
      <c r="F42" s="104">
        <f>ROUND(($C42*$F$68),0)</f>
        <v>68243</v>
      </c>
      <c r="G42" s="104">
        <f>ROUND(($C42*$G$68),0)</f>
        <v>81242</v>
      </c>
      <c r="H42" s="104">
        <f>ROUND(($C42*$H$68),0)</f>
        <v>94241</v>
      </c>
      <c r="I42" s="104">
        <f>ROUND(($C42*$I$68),0)</f>
        <v>107239</v>
      </c>
      <c r="J42" s="104">
        <f>ROUND(($C42*$J$68),0)</f>
        <v>109677</v>
      </c>
      <c r="K42" s="104">
        <f>ROUND(($C42*$K$68),0)</f>
        <v>112114</v>
      </c>
      <c r="L42" s="104">
        <f>ROUND(($C42*$L$68),0)</f>
        <v>114551</v>
      </c>
      <c r="M42" s="104">
        <f>ROUND(($C42*$M$68),0)</f>
        <v>116988</v>
      </c>
      <c r="N42" s="104">
        <f>ROUND(($C42*$N$68),0)</f>
        <v>119426</v>
      </c>
      <c r="O42" s="104">
        <f>ROUND(($C42*$O$68),0)</f>
        <v>121863</v>
      </c>
      <c r="P42" s="85"/>
      <c r="Q42" s="85"/>
      <c r="R42" s="85"/>
      <c r="S42" s="85"/>
      <c r="T42" s="85"/>
      <c r="U42" s="85"/>
      <c r="V42" s="85"/>
      <c r="W42" s="85"/>
      <c r="X42" s="85"/>
      <c r="Y42" s="85"/>
      <c r="Z42" s="85"/>
      <c r="AA42" s="85"/>
      <c r="AB42" s="85"/>
    </row>
    <row r="43" spans="2:28" ht="14.25" customHeight="1" x14ac:dyDescent="0.25">
      <c r="B43" s="109" t="s">
        <v>94</v>
      </c>
      <c r="C43" s="108">
        <v>0.64</v>
      </c>
      <c r="D43" s="111">
        <f t="shared" ref="D43:O43" si="18">D44-1</f>
        <v>71598</v>
      </c>
      <c r="E43" s="111">
        <f t="shared" si="18"/>
        <v>71598</v>
      </c>
      <c r="F43" s="111">
        <f t="shared" si="18"/>
        <v>71598</v>
      </c>
      <c r="G43" s="111">
        <f t="shared" si="18"/>
        <v>85237</v>
      </c>
      <c r="H43" s="111">
        <f t="shared" si="18"/>
        <v>98875</v>
      </c>
      <c r="I43" s="111">
        <f t="shared" si="18"/>
        <v>112512</v>
      </c>
      <c r="J43" s="111">
        <f t="shared" si="18"/>
        <v>115070</v>
      </c>
      <c r="K43" s="111">
        <f t="shared" si="18"/>
        <v>117627</v>
      </c>
      <c r="L43" s="111">
        <f t="shared" si="18"/>
        <v>120184</v>
      </c>
      <c r="M43" s="111">
        <f t="shared" si="18"/>
        <v>122741</v>
      </c>
      <c r="N43" s="111">
        <f t="shared" si="18"/>
        <v>125298</v>
      </c>
      <c r="O43" s="111">
        <f t="shared" si="18"/>
        <v>127856</v>
      </c>
      <c r="P43" s="85"/>
      <c r="Q43" s="85"/>
      <c r="R43" s="85"/>
      <c r="S43" s="85"/>
      <c r="T43" s="85"/>
      <c r="U43" s="85"/>
      <c r="V43" s="85"/>
      <c r="W43" s="85"/>
      <c r="X43" s="85"/>
      <c r="Y43" s="85"/>
      <c r="Z43" s="85"/>
      <c r="AA43" s="85"/>
      <c r="AB43" s="85"/>
    </row>
    <row r="44" spans="2:28" ht="14.25" customHeight="1" x14ac:dyDescent="0.25">
      <c r="B44" s="106" t="s">
        <v>93</v>
      </c>
      <c r="C44" s="105">
        <v>0.64</v>
      </c>
      <c r="D44" s="110">
        <f>ROUND(($C44*$D$68),0)</f>
        <v>71599</v>
      </c>
      <c r="E44" s="110">
        <f>ROUND(($C44*$E$68),0)</f>
        <v>71599</v>
      </c>
      <c r="F44" s="110">
        <f>ROUND(($C44*$F$68),0)</f>
        <v>71599</v>
      </c>
      <c r="G44" s="110">
        <f>ROUND(($C44*$G$68),0)</f>
        <v>85238</v>
      </c>
      <c r="H44" s="110">
        <f>ROUND(($C44*$H$68),0)</f>
        <v>98876</v>
      </c>
      <c r="I44" s="110">
        <f>ROUND(($C44*$I$68),0)</f>
        <v>112513</v>
      </c>
      <c r="J44" s="110">
        <f>ROUND(($C44*$J$68),0)</f>
        <v>115071</v>
      </c>
      <c r="K44" s="110">
        <f>ROUND(($C44*$K$68),0)</f>
        <v>117628</v>
      </c>
      <c r="L44" s="110">
        <f>ROUND(($C44*$L$68),0)</f>
        <v>120185</v>
      </c>
      <c r="M44" s="110">
        <f>ROUND(($C44*$M$68),0)</f>
        <v>122742</v>
      </c>
      <c r="N44" s="110">
        <f>ROUND(($C44*$N$68),0)</f>
        <v>125299</v>
      </c>
      <c r="O44" s="110">
        <f>ROUND(($C44*$O$68),0)</f>
        <v>127857</v>
      </c>
      <c r="P44" s="85"/>
      <c r="Q44" s="85"/>
      <c r="R44" s="85"/>
      <c r="S44" s="85"/>
      <c r="T44" s="85"/>
      <c r="U44" s="85"/>
      <c r="V44" s="85"/>
      <c r="W44" s="85"/>
      <c r="X44" s="85"/>
      <c r="Y44" s="85"/>
      <c r="Z44" s="85"/>
      <c r="AA44" s="85"/>
      <c r="AB44" s="85"/>
    </row>
    <row r="45" spans="2:28" ht="14.25" customHeight="1" x14ac:dyDescent="0.25">
      <c r="B45" s="109" t="s">
        <v>94</v>
      </c>
      <c r="C45" s="108">
        <v>0.67</v>
      </c>
      <c r="D45" s="112">
        <f t="shared" ref="D45:O45" si="19">D46-1</f>
        <v>74955</v>
      </c>
      <c r="E45" s="112">
        <f t="shared" si="19"/>
        <v>74955</v>
      </c>
      <c r="F45" s="112">
        <f t="shared" si="19"/>
        <v>74955</v>
      </c>
      <c r="G45" s="112">
        <f t="shared" si="19"/>
        <v>89232</v>
      </c>
      <c r="H45" s="112">
        <f t="shared" si="19"/>
        <v>103509</v>
      </c>
      <c r="I45" s="112">
        <f t="shared" si="19"/>
        <v>117786</v>
      </c>
      <c r="J45" s="112">
        <f t="shared" si="19"/>
        <v>120464</v>
      </c>
      <c r="K45" s="112">
        <f t="shared" si="19"/>
        <v>123140</v>
      </c>
      <c r="L45" s="112">
        <f t="shared" si="19"/>
        <v>125818</v>
      </c>
      <c r="M45" s="112">
        <f t="shared" si="19"/>
        <v>128494</v>
      </c>
      <c r="N45" s="112">
        <f t="shared" si="19"/>
        <v>131172</v>
      </c>
      <c r="O45" s="112">
        <f t="shared" si="19"/>
        <v>133849</v>
      </c>
      <c r="P45" s="85"/>
      <c r="Q45" s="85"/>
      <c r="R45" s="85"/>
      <c r="S45" s="85"/>
      <c r="T45" s="85"/>
      <c r="U45" s="85"/>
      <c r="V45" s="85"/>
      <c r="W45" s="85"/>
      <c r="X45" s="85"/>
      <c r="Y45" s="85"/>
      <c r="Z45" s="85"/>
      <c r="AA45" s="85"/>
      <c r="AB45" s="85"/>
    </row>
    <row r="46" spans="2:28" ht="14.25" customHeight="1" x14ac:dyDescent="0.25">
      <c r="B46" s="106" t="s">
        <v>93</v>
      </c>
      <c r="C46" s="105">
        <v>0.67</v>
      </c>
      <c r="D46" s="104">
        <f>ROUND(($C46*$D$68),0)</f>
        <v>74956</v>
      </c>
      <c r="E46" s="104">
        <f>ROUND(($C46*$E$68),0)</f>
        <v>74956</v>
      </c>
      <c r="F46" s="104">
        <f>ROUND(($C46*$F$68),0)</f>
        <v>74956</v>
      </c>
      <c r="G46" s="104">
        <f>ROUND(($C46*$G$68),0)</f>
        <v>89233</v>
      </c>
      <c r="H46" s="104">
        <f>ROUND(($C46*$H$68),0)</f>
        <v>103510</v>
      </c>
      <c r="I46" s="104">
        <f>ROUND(($C46*$I$68),0)</f>
        <v>117787</v>
      </c>
      <c r="J46" s="104">
        <f>ROUND(($C46*$J$68),0)</f>
        <v>120465</v>
      </c>
      <c r="K46" s="104">
        <f>ROUND(($C46*$K$68),0)</f>
        <v>123141</v>
      </c>
      <c r="L46" s="104">
        <f>ROUND(($C46*$L$68),0)</f>
        <v>125819</v>
      </c>
      <c r="M46" s="104">
        <f>ROUND(($C46*$M$68),0)</f>
        <v>128495</v>
      </c>
      <c r="N46" s="104">
        <f>ROUND(($C46*$N$68),0)</f>
        <v>131173</v>
      </c>
      <c r="O46" s="104">
        <f>ROUND(($C46*$O$68),0)</f>
        <v>133850</v>
      </c>
      <c r="P46" s="85"/>
      <c r="Q46" s="85"/>
      <c r="R46" s="85"/>
      <c r="S46" s="85"/>
      <c r="T46" s="85"/>
      <c r="U46" s="85"/>
      <c r="V46" s="85"/>
      <c r="W46" s="85"/>
      <c r="X46" s="85"/>
      <c r="Y46" s="85"/>
      <c r="Z46" s="85"/>
      <c r="AA46" s="85"/>
      <c r="AB46" s="85"/>
    </row>
    <row r="47" spans="2:28" ht="14.25" customHeight="1" x14ac:dyDescent="0.25">
      <c r="B47" s="109" t="s">
        <v>94</v>
      </c>
      <c r="C47" s="108">
        <v>0.7</v>
      </c>
      <c r="D47" s="111">
        <f t="shared" ref="D47:O47" si="20">D48-1</f>
        <v>78311</v>
      </c>
      <c r="E47" s="111">
        <f t="shared" si="20"/>
        <v>78311</v>
      </c>
      <c r="F47" s="111">
        <f t="shared" si="20"/>
        <v>78311</v>
      </c>
      <c r="G47" s="111">
        <f t="shared" si="20"/>
        <v>93228</v>
      </c>
      <c r="H47" s="111">
        <f t="shared" si="20"/>
        <v>108144</v>
      </c>
      <c r="I47" s="111">
        <f t="shared" si="20"/>
        <v>123060</v>
      </c>
      <c r="J47" s="111">
        <f t="shared" si="20"/>
        <v>125858</v>
      </c>
      <c r="K47" s="111">
        <f t="shared" si="20"/>
        <v>128654</v>
      </c>
      <c r="L47" s="111">
        <f t="shared" si="20"/>
        <v>131451</v>
      </c>
      <c r="M47" s="111">
        <f t="shared" si="20"/>
        <v>134248</v>
      </c>
      <c r="N47" s="111">
        <f t="shared" si="20"/>
        <v>137045</v>
      </c>
      <c r="O47" s="111">
        <f t="shared" si="20"/>
        <v>139842</v>
      </c>
      <c r="P47" s="85"/>
      <c r="Q47" s="85"/>
      <c r="R47" s="85"/>
      <c r="S47" s="85"/>
      <c r="T47" s="85"/>
      <c r="U47" s="85"/>
      <c r="V47" s="85"/>
      <c r="W47" s="85"/>
      <c r="X47" s="85"/>
      <c r="Y47" s="85"/>
      <c r="Z47" s="85"/>
      <c r="AA47" s="85"/>
      <c r="AB47" s="85"/>
    </row>
    <row r="48" spans="2:28" ht="14.25" customHeight="1" x14ac:dyDescent="0.25">
      <c r="B48" s="106" t="s">
        <v>93</v>
      </c>
      <c r="C48" s="105">
        <v>0.7</v>
      </c>
      <c r="D48" s="110">
        <f>ROUND(($C48*$D$68),0)</f>
        <v>78312</v>
      </c>
      <c r="E48" s="110">
        <f>ROUND(($C48*$E$68),0)</f>
        <v>78312</v>
      </c>
      <c r="F48" s="110">
        <f>ROUND(($C48*$F$68),0)</f>
        <v>78312</v>
      </c>
      <c r="G48" s="110">
        <f>ROUND(($C48*$G$68),0)</f>
        <v>93229</v>
      </c>
      <c r="H48" s="110">
        <f>ROUND(($C48*$H$68),0)</f>
        <v>108145</v>
      </c>
      <c r="I48" s="110">
        <f>ROUND(($C48*$I$68),0)</f>
        <v>123061</v>
      </c>
      <c r="J48" s="110">
        <f>ROUND(($C48*$J$68),0)</f>
        <v>125859</v>
      </c>
      <c r="K48" s="110">
        <f>ROUND(($C48*$K$68),0)</f>
        <v>128655</v>
      </c>
      <c r="L48" s="110">
        <f>ROUND(($C48*$L$68),0)</f>
        <v>131452</v>
      </c>
      <c r="M48" s="110">
        <f>ROUND(($C48*$M$68),0)</f>
        <v>134249</v>
      </c>
      <c r="N48" s="110">
        <f>ROUND(($C48*$N$68),0)</f>
        <v>137046</v>
      </c>
      <c r="O48" s="110">
        <f>ROUND(($C48*$O$68),0)</f>
        <v>139843</v>
      </c>
      <c r="P48" s="85"/>
      <c r="Q48" s="85"/>
      <c r="R48" s="85"/>
      <c r="S48" s="85"/>
      <c r="T48" s="85"/>
      <c r="U48" s="85"/>
      <c r="V48" s="85"/>
      <c r="W48" s="85"/>
      <c r="X48" s="85"/>
      <c r="Y48" s="85"/>
      <c r="Z48" s="85"/>
      <c r="AA48" s="85"/>
      <c r="AB48" s="85"/>
    </row>
    <row r="49" spans="2:35" ht="14.25" customHeight="1" x14ac:dyDescent="0.25">
      <c r="B49" s="109" t="s">
        <v>94</v>
      </c>
      <c r="C49" s="108">
        <v>0.73</v>
      </c>
      <c r="D49" s="112">
        <f t="shared" ref="D49:O49" si="21">D50-1</f>
        <v>81667</v>
      </c>
      <c r="E49" s="112">
        <f t="shared" si="21"/>
        <v>81667</v>
      </c>
      <c r="F49" s="112">
        <f t="shared" si="21"/>
        <v>81667</v>
      </c>
      <c r="G49" s="112">
        <f t="shared" si="21"/>
        <v>97223</v>
      </c>
      <c r="H49" s="112">
        <f t="shared" si="21"/>
        <v>112779</v>
      </c>
      <c r="I49" s="112">
        <f t="shared" si="21"/>
        <v>128334</v>
      </c>
      <c r="J49" s="112">
        <f t="shared" si="21"/>
        <v>131252</v>
      </c>
      <c r="K49" s="112">
        <f t="shared" si="21"/>
        <v>134168</v>
      </c>
      <c r="L49" s="112">
        <f t="shared" si="21"/>
        <v>137085</v>
      </c>
      <c r="M49" s="112">
        <f t="shared" si="21"/>
        <v>140001</v>
      </c>
      <c r="N49" s="112">
        <f t="shared" si="21"/>
        <v>142918</v>
      </c>
      <c r="O49" s="112">
        <f t="shared" si="21"/>
        <v>145835</v>
      </c>
      <c r="P49" s="85"/>
      <c r="Q49" s="85"/>
      <c r="R49" s="85"/>
      <c r="S49" s="85"/>
      <c r="T49" s="85"/>
      <c r="U49" s="85"/>
      <c r="V49" s="85"/>
      <c r="W49" s="85"/>
      <c r="X49" s="85"/>
      <c r="Y49" s="85"/>
      <c r="Z49" s="85"/>
      <c r="AA49" s="85"/>
      <c r="AB49" s="85"/>
    </row>
    <row r="50" spans="2:35" ht="14.25" customHeight="1" x14ac:dyDescent="0.25">
      <c r="B50" s="106" t="s">
        <v>93</v>
      </c>
      <c r="C50" s="105">
        <v>0.73</v>
      </c>
      <c r="D50" s="104">
        <f>ROUND(($C50*$D$68),0)</f>
        <v>81668</v>
      </c>
      <c r="E50" s="104">
        <f>ROUND(($C50*$E$68),0)</f>
        <v>81668</v>
      </c>
      <c r="F50" s="104">
        <f>ROUND(($C50*$F$68),0)</f>
        <v>81668</v>
      </c>
      <c r="G50" s="104">
        <f>ROUND(($C50*$G$68),0)</f>
        <v>97224</v>
      </c>
      <c r="H50" s="104">
        <f>ROUND(($C50*$H$68),0)</f>
        <v>112780</v>
      </c>
      <c r="I50" s="104">
        <f>ROUND(($C50*$I$68),0)</f>
        <v>128335</v>
      </c>
      <c r="J50" s="104">
        <f>ROUND(($C50*$J$68),0)</f>
        <v>131253</v>
      </c>
      <c r="K50" s="104">
        <f>ROUND(($C50*$K$68),0)</f>
        <v>134169</v>
      </c>
      <c r="L50" s="104">
        <f>ROUND(($C50*$L$68),0)</f>
        <v>137086</v>
      </c>
      <c r="M50" s="104">
        <f>ROUND(($C50*$M$68),0)</f>
        <v>140002</v>
      </c>
      <c r="N50" s="104">
        <f>ROUND(($C50*$N$68),0)</f>
        <v>142919</v>
      </c>
      <c r="O50" s="104">
        <f>ROUND(($C50*$O$68),0)</f>
        <v>145836</v>
      </c>
      <c r="P50" s="85"/>
      <c r="Q50" s="85"/>
      <c r="R50" s="85"/>
      <c r="S50" s="85"/>
      <c r="T50" s="85"/>
      <c r="U50" s="85"/>
      <c r="V50" s="85"/>
      <c r="W50" s="85"/>
      <c r="X50" s="85"/>
      <c r="Y50" s="85"/>
      <c r="Z50" s="85"/>
      <c r="AA50" s="85"/>
      <c r="AB50" s="85"/>
    </row>
    <row r="51" spans="2:35" ht="14.25" customHeight="1" x14ac:dyDescent="0.25">
      <c r="B51" s="109" t="s">
        <v>94</v>
      </c>
      <c r="C51" s="108">
        <v>0.75</v>
      </c>
      <c r="D51" s="111">
        <f t="shared" ref="D51:O51" si="22">D52-1</f>
        <v>83905</v>
      </c>
      <c r="E51" s="111">
        <f t="shared" si="22"/>
        <v>83905</v>
      </c>
      <c r="F51" s="111">
        <f t="shared" si="22"/>
        <v>83905</v>
      </c>
      <c r="G51" s="111">
        <f t="shared" si="22"/>
        <v>99887</v>
      </c>
      <c r="H51" s="111">
        <f t="shared" si="22"/>
        <v>115869</v>
      </c>
      <c r="I51" s="111">
        <f t="shared" si="22"/>
        <v>131851</v>
      </c>
      <c r="J51" s="111">
        <f t="shared" si="22"/>
        <v>134848</v>
      </c>
      <c r="K51" s="111">
        <f t="shared" si="22"/>
        <v>137844</v>
      </c>
      <c r="L51" s="111">
        <f t="shared" si="22"/>
        <v>140841</v>
      </c>
      <c r="M51" s="111">
        <f t="shared" si="22"/>
        <v>143837</v>
      </c>
      <c r="N51" s="111">
        <f t="shared" si="22"/>
        <v>146834</v>
      </c>
      <c r="O51" s="111">
        <f t="shared" si="22"/>
        <v>149831</v>
      </c>
      <c r="P51" s="85"/>
      <c r="Q51" s="85"/>
      <c r="R51" s="85"/>
      <c r="S51" s="85"/>
      <c r="T51" s="85"/>
      <c r="U51" s="85"/>
      <c r="V51" s="85"/>
      <c r="W51" s="85"/>
      <c r="X51" s="85"/>
      <c r="Y51" s="85"/>
      <c r="Z51" s="85"/>
      <c r="AA51" s="85"/>
      <c r="AB51" s="85"/>
    </row>
    <row r="52" spans="2:35" ht="14.25" customHeight="1" x14ac:dyDescent="0.25">
      <c r="B52" s="106" t="s">
        <v>93</v>
      </c>
      <c r="C52" s="105">
        <v>0.75</v>
      </c>
      <c r="D52" s="110">
        <f>ROUND(($C52*$D$68),0)</f>
        <v>83906</v>
      </c>
      <c r="E52" s="110">
        <f>ROUND(($C52*$E$68),0)</f>
        <v>83906</v>
      </c>
      <c r="F52" s="110">
        <f>ROUND(($C52*$F$68),0)</f>
        <v>83906</v>
      </c>
      <c r="G52" s="110">
        <f>ROUND(($C52*$G$68),0)</f>
        <v>99888</v>
      </c>
      <c r="H52" s="110">
        <f>ROUND(($C52*$H$68),0)</f>
        <v>115870</v>
      </c>
      <c r="I52" s="110">
        <f>ROUND(($C52*$I$68),0)</f>
        <v>131852</v>
      </c>
      <c r="J52" s="110">
        <f>ROUND(($C52*$J$68),0)</f>
        <v>134849</v>
      </c>
      <c r="K52" s="110">
        <f>ROUND(($C52*$K$68),0)</f>
        <v>137845</v>
      </c>
      <c r="L52" s="110">
        <f>ROUND(($C52*$L$68),0)</f>
        <v>140842</v>
      </c>
      <c r="M52" s="110">
        <f>ROUND(($C52*$M$68),0)</f>
        <v>143838</v>
      </c>
      <c r="N52" s="110">
        <f>ROUND(($C52*$N$68),0)</f>
        <v>146835</v>
      </c>
      <c r="O52" s="110">
        <f>ROUND(($C52*$O$68),0)</f>
        <v>149832</v>
      </c>
      <c r="P52" s="85"/>
      <c r="Q52" s="85"/>
      <c r="R52" s="85"/>
      <c r="S52" s="85"/>
      <c r="T52" s="85"/>
      <c r="U52" s="85"/>
      <c r="V52" s="85"/>
      <c r="W52" s="85"/>
      <c r="X52" s="85"/>
      <c r="Y52" s="85"/>
      <c r="Z52" s="85"/>
      <c r="AA52" s="85"/>
      <c r="AB52" s="85"/>
    </row>
    <row r="53" spans="2:35" ht="14.25" customHeight="1" x14ac:dyDescent="0.25">
      <c r="B53" s="109" t="s">
        <v>94</v>
      </c>
      <c r="C53" s="108">
        <v>0.79</v>
      </c>
      <c r="D53" s="112">
        <f t="shared" ref="D53:O53" si="23">D54-1</f>
        <v>88379</v>
      </c>
      <c r="E53" s="112">
        <f t="shared" si="23"/>
        <v>88379</v>
      </c>
      <c r="F53" s="112">
        <f t="shared" si="23"/>
        <v>88379</v>
      </c>
      <c r="G53" s="112">
        <f t="shared" si="23"/>
        <v>105214</v>
      </c>
      <c r="H53" s="112">
        <f t="shared" si="23"/>
        <v>122048</v>
      </c>
      <c r="I53" s="112">
        <f t="shared" si="23"/>
        <v>138883</v>
      </c>
      <c r="J53" s="112">
        <f t="shared" si="23"/>
        <v>142039</v>
      </c>
      <c r="K53" s="112">
        <f t="shared" si="23"/>
        <v>145195</v>
      </c>
      <c r="L53" s="112">
        <f t="shared" si="23"/>
        <v>148352</v>
      </c>
      <c r="M53" s="112">
        <f t="shared" si="23"/>
        <v>151508</v>
      </c>
      <c r="N53" s="112">
        <f t="shared" si="23"/>
        <v>154665</v>
      </c>
      <c r="O53" s="112">
        <f t="shared" si="23"/>
        <v>157822</v>
      </c>
      <c r="P53" s="85"/>
      <c r="Q53" s="85"/>
      <c r="R53" s="85"/>
      <c r="S53" s="85"/>
      <c r="T53" s="114"/>
      <c r="U53" s="114"/>
      <c r="V53" s="114"/>
      <c r="W53" s="114"/>
      <c r="X53" s="114"/>
      <c r="Y53" s="114"/>
      <c r="Z53" s="114"/>
      <c r="AA53" s="114"/>
      <c r="AB53" s="114"/>
      <c r="AC53" s="113"/>
      <c r="AD53" s="113"/>
      <c r="AE53" s="113"/>
      <c r="AF53" s="113"/>
      <c r="AG53" s="113"/>
      <c r="AH53" s="113"/>
      <c r="AI53" s="113"/>
    </row>
    <row r="54" spans="2:35" ht="14.25" customHeight="1" x14ac:dyDescent="0.25">
      <c r="B54" s="106" t="s">
        <v>93</v>
      </c>
      <c r="C54" s="105">
        <v>0.79</v>
      </c>
      <c r="D54" s="104">
        <f>ROUND(($C54*$D$68),0)</f>
        <v>88380</v>
      </c>
      <c r="E54" s="104">
        <f>ROUND(($C54*$E$68),0)</f>
        <v>88380</v>
      </c>
      <c r="F54" s="104">
        <f>ROUND(($C54*$F$68),0)</f>
        <v>88380</v>
      </c>
      <c r="G54" s="104">
        <f>ROUND(($C54*$G$68),0)</f>
        <v>105215</v>
      </c>
      <c r="H54" s="104">
        <f>ROUND(($C54*$H$68),0)</f>
        <v>122049</v>
      </c>
      <c r="I54" s="104">
        <f>ROUND(($C54*$I$68),0)</f>
        <v>138884</v>
      </c>
      <c r="J54" s="104">
        <f>ROUND(($C54*$J$68),0)</f>
        <v>142040</v>
      </c>
      <c r="K54" s="104">
        <f>ROUND(($C54*$K$68),0)</f>
        <v>145196</v>
      </c>
      <c r="L54" s="104">
        <f>ROUND(($C54*$L$68),0)</f>
        <v>148353</v>
      </c>
      <c r="M54" s="104">
        <f>ROUND(($C54*$M$68),0)</f>
        <v>151509</v>
      </c>
      <c r="N54" s="104">
        <f>ROUND(($C54*$N$68),0)</f>
        <v>154666</v>
      </c>
      <c r="O54" s="104">
        <f>ROUND(($C54*$O$68),0)</f>
        <v>157823</v>
      </c>
      <c r="P54" s="85"/>
      <c r="Q54" s="85"/>
      <c r="R54" s="85"/>
      <c r="S54" s="85"/>
      <c r="T54" s="85"/>
      <c r="U54" s="85"/>
      <c r="V54" s="85"/>
      <c r="W54" s="85"/>
      <c r="X54" s="85"/>
      <c r="Y54" s="85"/>
      <c r="Z54" s="85"/>
      <c r="AA54" s="85"/>
      <c r="AB54" s="85"/>
    </row>
    <row r="55" spans="2:35" ht="14.25" customHeight="1" x14ac:dyDescent="0.25">
      <c r="B55" s="109" t="s">
        <v>94</v>
      </c>
      <c r="C55" s="108">
        <v>0.81</v>
      </c>
      <c r="D55" s="111">
        <f t="shared" ref="D55:O55" si="24">D56-1</f>
        <v>90617</v>
      </c>
      <c r="E55" s="111">
        <f t="shared" si="24"/>
        <v>90617</v>
      </c>
      <c r="F55" s="111">
        <f t="shared" si="24"/>
        <v>90617</v>
      </c>
      <c r="G55" s="111">
        <f t="shared" si="24"/>
        <v>107878</v>
      </c>
      <c r="H55" s="111">
        <f t="shared" si="24"/>
        <v>125138</v>
      </c>
      <c r="I55" s="111">
        <f t="shared" si="24"/>
        <v>142399</v>
      </c>
      <c r="J55" s="111">
        <f t="shared" si="24"/>
        <v>145635</v>
      </c>
      <c r="K55" s="111">
        <f t="shared" si="24"/>
        <v>148871</v>
      </c>
      <c r="L55" s="111">
        <f t="shared" si="24"/>
        <v>152108</v>
      </c>
      <c r="M55" s="111">
        <f t="shared" si="24"/>
        <v>155344</v>
      </c>
      <c r="N55" s="111">
        <f t="shared" si="24"/>
        <v>158581</v>
      </c>
      <c r="O55" s="111">
        <f t="shared" si="24"/>
        <v>161818</v>
      </c>
      <c r="P55" s="85"/>
      <c r="Q55" s="85"/>
      <c r="R55" s="85"/>
      <c r="S55" s="85"/>
      <c r="T55" s="85"/>
      <c r="U55" s="85"/>
      <c r="V55" s="85"/>
      <c r="W55" s="85"/>
      <c r="X55" s="85"/>
      <c r="Y55" s="85"/>
      <c r="Z55" s="85"/>
      <c r="AA55" s="85"/>
      <c r="AB55" s="85"/>
    </row>
    <row r="56" spans="2:35" ht="14.25" customHeight="1" x14ac:dyDescent="0.25">
      <c r="B56" s="106" t="s">
        <v>93</v>
      </c>
      <c r="C56" s="105">
        <v>0.81</v>
      </c>
      <c r="D56" s="110">
        <f>ROUND(($C56*$D$68),0)</f>
        <v>90618</v>
      </c>
      <c r="E56" s="110">
        <f>ROUND(($C56*$E$68),0)</f>
        <v>90618</v>
      </c>
      <c r="F56" s="110">
        <f>ROUND(($C56*$F$68),0)</f>
        <v>90618</v>
      </c>
      <c r="G56" s="110">
        <f>ROUND(($C56*$G$68),0)</f>
        <v>107879</v>
      </c>
      <c r="H56" s="110">
        <f>ROUND(($C56*$H$68),0)</f>
        <v>125139</v>
      </c>
      <c r="I56" s="110">
        <f>ROUND(($C56*$I$68),0)</f>
        <v>142400</v>
      </c>
      <c r="J56" s="110">
        <f>ROUND(($C56*$J$68),0)</f>
        <v>145636</v>
      </c>
      <c r="K56" s="110">
        <f>ROUND(($C56*$K$68),0)</f>
        <v>148872</v>
      </c>
      <c r="L56" s="110">
        <f>ROUND(($C56*$L$68),0)</f>
        <v>152109</v>
      </c>
      <c r="M56" s="110">
        <f>ROUND(($C56*$M$68),0)</f>
        <v>155345</v>
      </c>
      <c r="N56" s="110">
        <f>ROUND(($C56*$N$68),0)</f>
        <v>158582</v>
      </c>
      <c r="O56" s="110">
        <f>ROUND(($C56*$O$68),0)</f>
        <v>161819</v>
      </c>
      <c r="P56" s="85"/>
      <c r="Q56" s="85"/>
      <c r="R56" s="85"/>
      <c r="S56" s="85"/>
      <c r="T56" s="85"/>
      <c r="U56" s="85"/>
      <c r="V56" s="85"/>
      <c r="W56" s="85"/>
      <c r="X56" s="85"/>
      <c r="Y56" s="85"/>
      <c r="Z56" s="85"/>
      <c r="AA56" s="85"/>
      <c r="AB56" s="85"/>
    </row>
    <row r="57" spans="2:35" ht="14.25" customHeight="1" x14ac:dyDescent="0.25">
      <c r="B57" s="109" t="s">
        <v>94</v>
      </c>
      <c r="C57" s="108">
        <v>0.84</v>
      </c>
      <c r="D57" s="112">
        <f t="shared" ref="D57:O57" si="25">D58-1</f>
        <v>93973</v>
      </c>
      <c r="E57" s="112">
        <f t="shared" si="25"/>
        <v>93973</v>
      </c>
      <c r="F57" s="112">
        <f t="shared" si="25"/>
        <v>93973</v>
      </c>
      <c r="G57" s="112">
        <f t="shared" si="25"/>
        <v>111874</v>
      </c>
      <c r="H57" s="112">
        <f t="shared" si="25"/>
        <v>129773</v>
      </c>
      <c r="I57" s="112">
        <f t="shared" si="25"/>
        <v>147673</v>
      </c>
      <c r="J57" s="112">
        <f t="shared" si="25"/>
        <v>151029</v>
      </c>
      <c r="K57" s="112">
        <f t="shared" si="25"/>
        <v>154385</v>
      </c>
      <c r="L57" s="112">
        <f t="shared" si="25"/>
        <v>157742</v>
      </c>
      <c r="M57" s="112">
        <f t="shared" si="25"/>
        <v>161098</v>
      </c>
      <c r="N57" s="112">
        <f t="shared" si="25"/>
        <v>164454</v>
      </c>
      <c r="O57" s="112">
        <f t="shared" si="25"/>
        <v>167811</v>
      </c>
      <c r="P57" s="85"/>
      <c r="Q57" s="85"/>
      <c r="R57" s="85"/>
      <c r="S57" s="85"/>
      <c r="T57" s="85"/>
      <c r="U57" s="85"/>
      <c r="V57" s="85"/>
      <c r="W57" s="85"/>
      <c r="X57" s="85"/>
      <c r="Y57" s="85"/>
      <c r="Z57" s="85"/>
      <c r="AA57" s="85"/>
      <c r="AB57" s="85"/>
    </row>
    <row r="58" spans="2:35" ht="14.25" customHeight="1" x14ac:dyDescent="0.25">
      <c r="B58" s="106" t="s">
        <v>93</v>
      </c>
      <c r="C58" s="105">
        <v>0.84</v>
      </c>
      <c r="D58" s="104">
        <f>ROUND(($C58*$D$68),0)</f>
        <v>93974</v>
      </c>
      <c r="E58" s="104">
        <f>ROUND(($C58*$E$68),0)</f>
        <v>93974</v>
      </c>
      <c r="F58" s="104">
        <f>ROUND(($C58*$F$68),0)</f>
        <v>93974</v>
      </c>
      <c r="G58" s="104">
        <f>ROUND(($C58*$G$68),0)</f>
        <v>111875</v>
      </c>
      <c r="H58" s="104">
        <f>ROUND(($C58*$H$68),0)</f>
        <v>129774</v>
      </c>
      <c r="I58" s="104">
        <f>ROUND(($C58*$I$68),0)</f>
        <v>147674</v>
      </c>
      <c r="J58" s="104">
        <f>ROUND(($C58*$J$68),0)</f>
        <v>151030</v>
      </c>
      <c r="K58" s="104">
        <f>ROUND(($C58*$K$68),0)</f>
        <v>154386</v>
      </c>
      <c r="L58" s="104">
        <f>ROUND(($C58*$L$68),0)</f>
        <v>157743</v>
      </c>
      <c r="M58" s="104">
        <f>ROUND(($C58*$M$68),0)</f>
        <v>161099</v>
      </c>
      <c r="N58" s="104">
        <f>ROUND(($C58*$N$68),0)</f>
        <v>164455</v>
      </c>
      <c r="O58" s="104">
        <f>ROUND(($C58*$O$68),0)</f>
        <v>167812</v>
      </c>
      <c r="P58" s="85"/>
      <c r="Q58" s="85"/>
      <c r="R58" s="85"/>
      <c r="S58" s="85"/>
      <c r="T58" s="85"/>
      <c r="U58" s="85"/>
      <c r="V58" s="85"/>
      <c r="W58" s="85"/>
      <c r="X58" s="85"/>
      <c r="Y58" s="85"/>
      <c r="Z58" s="85"/>
      <c r="AA58" s="85"/>
      <c r="AB58" s="85"/>
    </row>
    <row r="59" spans="2:35" ht="14.25" customHeight="1" x14ac:dyDescent="0.25">
      <c r="B59" s="109" t="s">
        <v>94</v>
      </c>
      <c r="C59" s="108">
        <v>0.87</v>
      </c>
      <c r="D59" s="111">
        <f t="shared" ref="D59:O59" si="26">D60-1</f>
        <v>97329</v>
      </c>
      <c r="E59" s="111">
        <f t="shared" si="26"/>
        <v>97329</v>
      </c>
      <c r="F59" s="111">
        <f t="shared" si="26"/>
        <v>97329</v>
      </c>
      <c r="G59" s="111">
        <f t="shared" si="26"/>
        <v>115869</v>
      </c>
      <c r="H59" s="111">
        <f t="shared" si="26"/>
        <v>134408</v>
      </c>
      <c r="I59" s="111">
        <f t="shared" si="26"/>
        <v>152947</v>
      </c>
      <c r="J59" s="111">
        <f t="shared" si="26"/>
        <v>156423</v>
      </c>
      <c r="K59" s="111">
        <f t="shared" si="26"/>
        <v>159899</v>
      </c>
      <c r="L59" s="111">
        <f t="shared" si="26"/>
        <v>163375</v>
      </c>
      <c r="M59" s="111">
        <f t="shared" si="26"/>
        <v>166851</v>
      </c>
      <c r="N59" s="111">
        <f t="shared" si="26"/>
        <v>170328</v>
      </c>
      <c r="O59" s="111">
        <f t="shared" si="26"/>
        <v>173804</v>
      </c>
      <c r="P59" s="85"/>
      <c r="Q59" s="85"/>
      <c r="R59" s="85"/>
      <c r="S59" s="85"/>
      <c r="T59" s="85"/>
      <c r="U59" s="85"/>
      <c r="V59" s="85"/>
      <c r="W59" s="85"/>
      <c r="X59" s="85"/>
      <c r="Y59" s="85"/>
      <c r="Z59" s="85"/>
      <c r="AA59" s="85"/>
      <c r="AB59" s="85"/>
    </row>
    <row r="60" spans="2:35" ht="14.25" customHeight="1" x14ac:dyDescent="0.25">
      <c r="B60" s="106" t="s">
        <v>93</v>
      </c>
      <c r="C60" s="105">
        <v>0.87</v>
      </c>
      <c r="D60" s="110">
        <f>ROUND(($C60*$D$68),0)</f>
        <v>97330</v>
      </c>
      <c r="E60" s="110">
        <f>ROUND(($C60*$E$68),0)</f>
        <v>97330</v>
      </c>
      <c r="F60" s="110">
        <f>ROUND(($C60*$F$68),0)</f>
        <v>97330</v>
      </c>
      <c r="G60" s="110">
        <f>ROUND(($C60*$G$68),0)</f>
        <v>115870</v>
      </c>
      <c r="H60" s="110">
        <f>ROUND(($C60*$H$68),0)</f>
        <v>134409</v>
      </c>
      <c r="I60" s="110">
        <f>ROUND(($C60*$I$68),0)</f>
        <v>152948</v>
      </c>
      <c r="J60" s="110">
        <f>ROUND(($C60*$J$68),0)</f>
        <v>156424</v>
      </c>
      <c r="K60" s="110">
        <f>ROUND(($C60*$K$68),0)</f>
        <v>159900</v>
      </c>
      <c r="L60" s="110">
        <f>ROUND(($C60*$L$68),0)</f>
        <v>163376</v>
      </c>
      <c r="M60" s="110">
        <f>ROUND(($C60*$M$68),0)</f>
        <v>166852</v>
      </c>
      <c r="N60" s="110">
        <f>ROUND(($C60*$N$68),0)</f>
        <v>170329</v>
      </c>
      <c r="O60" s="110">
        <f>ROUND(($C60*$O$68),0)</f>
        <v>173805</v>
      </c>
      <c r="P60" s="85"/>
      <c r="Q60" s="85"/>
      <c r="R60" s="85"/>
      <c r="S60" s="85"/>
      <c r="T60" s="85"/>
      <c r="U60" s="85"/>
      <c r="V60" s="85"/>
      <c r="W60" s="85"/>
      <c r="X60" s="85"/>
      <c r="Y60" s="85"/>
      <c r="Z60" s="85"/>
      <c r="AA60" s="85"/>
      <c r="AB60" s="85"/>
    </row>
    <row r="61" spans="2:35" ht="14.25" customHeight="1" x14ac:dyDescent="0.25">
      <c r="B61" s="109" t="s">
        <v>94</v>
      </c>
      <c r="C61" s="108">
        <v>0.91</v>
      </c>
      <c r="D61" s="112">
        <f t="shared" ref="D61:O61" si="27">D62-1</f>
        <v>101804</v>
      </c>
      <c r="E61" s="112">
        <f t="shared" si="27"/>
        <v>101804</v>
      </c>
      <c r="F61" s="112">
        <f t="shared" si="27"/>
        <v>101804</v>
      </c>
      <c r="G61" s="112">
        <f t="shared" si="27"/>
        <v>121196</v>
      </c>
      <c r="H61" s="112">
        <f t="shared" si="27"/>
        <v>140588</v>
      </c>
      <c r="I61" s="112">
        <f t="shared" si="27"/>
        <v>159979</v>
      </c>
      <c r="J61" s="112">
        <f t="shared" si="27"/>
        <v>163615</v>
      </c>
      <c r="K61" s="112">
        <f t="shared" si="27"/>
        <v>167251</v>
      </c>
      <c r="L61" s="112">
        <f t="shared" si="27"/>
        <v>170887</v>
      </c>
      <c r="M61" s="112">
        <f t="shared" si="27"/>
        <v>174522</v>
      </c>
      <c r="N61" s="112">
        <f t="shared" si="27"/>
        <v>178159</v>
      </c>
      <c r="O61" s="112">
        <f t="shared" si="27"/>
        <v>181795</v>
      </c>
      <c r="P61" s="85"/>
      <c r="Q61" s="85"/>
      <c r="R61" s="85"/>
      <c r="S61" s="85"/>
      <c r="T61" s="85"/>
      <c r="U61" s="85"/>
      <c r="V61" s="85"/>
      <c r="W61" s="85"/>
      <c r="X61" s="85"/>
      <c r="Y61" s="85"/>
      <c r="Z61" s="85"/>
      <c r="AA61" s="85"/>
      <c r="AB61" s="85"/>
    </row>
    <row r="62" spans="2:35" ht="14.25" customHeight="1" x14ac:dyDescent="0.25">
      <c r="B62" s="106" t="s">
        <v>93</v>
      </c>
      <c r="C62" s="105">
        <v>0.91</v>
      </c>
      <c r="D62" s="104">
        <f>ROUND(($C62*$D$68),0)</f>
        <v>101805</v>
      </c>
      <c r="E62" s="104">
        <f>ROUND(($C62*$E$68),0)</f>
        <v>101805</v>
      </c>
      <c r="F62" s="104">
        <f>ROUND(($C62*$F$68),0)</f>
        <v>101805</v>
      </c>
      <c r="G62" s="104">
        <f>ROUND(($C62*$G$68),0)</f>
        <v>121197</v>
      </c>
      <c r="H62" s="104">
        <f>ROUND(($C62*$H$68),0)</f>
        <v>140589</v>
      </c>
      <c r="I62" s="104">
        <f>ROUND(($C62*$I$68),0)</f>
        <v>159980</v>
      </c>
      <c r="J62" s="104">
        <f>ROUND(($C62*$J$68),0)</f>
        <v>163616</v>
      </c>
      <c r="K62" s="104">
        <f>ROUND(($C62*$K$68),0)</f>
        <v>167252</v>
      </c>
      <c r="L62" s="104">
        <f>ROUND(($C62*$L$68),0)</f>
        <v>170888</v>
      </c>
      <c r="M62" s="104">
        <f>ROUND(($C62*$M$68),0)</f>
        <v>174523</v>
      </c>
      <c r="N62" s="104">
        <f>ROUND(($C62*$N$68),0)</f>
        <v>178160</v>
      </c>
      <c r="O62" s="104">
        <f>ROUND(($C62*$O$68),0)</f>
        <v>181796</v>
      </c>
      <c r="P62" s="85"/>
      <c r="Q62" s="85"/>
      <c r="R62" s="85"/>
      <c r="S62" s="85"/>
      <c r="T62" s="85"/>
      <c r="U62" s="85"/>
      <c r="V62" s="85"/>
      <c r="W62" s="85"/>
      <c r="X62" s="85"/>
      <c r="Y62" s="85"/>
      <c r="Z62" s="85"/>
      <c r="AA62" s="85"/>
      <c r="AB62" s="85"/>
    </row>
    <row r="63" spans="2:35" ht="14.25" customHeight="1" x14ac:dyDescent="0.25">
      <c r="B63" s="109" t="s">
        <v>94</v>
      </c>
      <c r="C63" s="108">
        <v>0.94</v>
      </c>
      <c r="D63" s="111">
        <f t="shared" ref="D63:O63" si="28">D64-1</f>
        <v>105161</v>
      </c>
      <c r="E63" s="111">
        <f t="shared" si="28"/>
        <v>105161</v>
      </c>
      <c r="F63" s="111">
        <f t="shared" si="28"/>
        <v>105161</v>
      </c>
      <c r="G63" s="111">
        <f t="shared" si="28"/>
        <v>125192</v>
      </c>
      <c r="H63" s="111">
        <f t="shared" si="28"/>
        <v>145222</v>
      </c>
      <c r="I63" s="111">
        <f t="shared" si="28"/>
        <v>165253</v>
      </c>
      <c r="J63" s="111">
        <f t="shared" si="28"/>
        <v>169009</v>
      </c>
      <c r="K63" s="111">
        <f t="shared" si="28"/>
        <v>172764</v>
      </c>
      <c r="L63" s="111">
        <f t="shared" si="28"/>
        <v>176521</v>
      </c>
      <c r="M63" s="111">
        <f t="shared" si="28"/>
        <v>180276</v>
      </c>
      <c r="N63" s="111">
        <f t="shared" si="28"/>
        <v>184032</v>
      </c>
      <c r="O63" s="111">
        <f t="shared" si="28"/>
        <v>187788</v>
      </c>
      <c r="P63" s="85"/>
      <c r="Q63" s="85"/>
      <c r="R63" s="85"/>
      <c r="S63" s="85"/>
      <c r="T63" s="85"/>
      <c r="U63" s="85"/>
      <c r="V63" s="85"/>
      <c r="W63" s="85"/>
      <c r="X63" s="85"/>
      <c r="Y63" s="85"/>
      <c r="Z63" s="85"/>
      <c r="AA63" s="85"/>
      <c r="AB63" s="85"/>
    </row>
    <row r="64" spans="2:35" ht="14.25" customHeight="1" x14ac:dyDescent="0.25">
      <c r="B64" s="106" t="s">
        <v>93</v>
      </c>
      <c r="C64" s="105">
        <v>0.94</v>
      </c>
      <c r="D64" s="110">
        <f>ROUND(($C64*$D$68),0)</f>
        <v>105162</v>
      </c>
      <c r="E64" s="110">
        <f>ROUND(($C64*$E$68),0)</f>
        <v>105162</v>
      </c>
      <c r="F64" s="110">
        <f>ROUND(($C64*$F$68),0)</f>
        <v>105162</v>
      </c>
      <c r="G64" s="110">
        <f>ROUND(($C64*$G$68),0)</f>
        <v>125193</v>
      </c>
      <c r="H64" s="110">
        <f>ROUND(($C64*$H$68),0)</f>
        <v>145223</v>
      </c>
      <c r="I64" s="110">
        <f>ROUND(($C64*$I$68),0)</f>
        <v>165254</v>
      </c>
      <c r="J64" s="110">
        <f>ROUND(($C64*$J$68),0)</f>
        <v>169010</v>
      </c>
      <c r="K64" s="110">
        <f>ROUND(($C64*$K$68),0)</f>
        <v>172765</v>
      </c>
      <c r="L64" s="110">
        <f>ROUND(($C64*$L$68),0)</f>
        <v>176522</v>
      </c>
      <c r="M64" s="110">
        <f>ROUND(($C64*$M$68),0)</f>
        <v>180277</v>
      </c>
      <c r="N64" s="110">
        <f>ROUND(($C64*$N$68),0)</f>
        <v>184033</v>
      </c>
      <c r="O64" s="110">
        <f>ROUND(($C64*$O$68),0)</f>
        <v>187789</v>
      </c>
      <c r="P64" s="85"/>
      <c r="Q64" s="85"/>
      <c r="R64" s="85"/>
      <c r="S64" s="85"/>
      <c r="T64" s="85"/>
      <c r="U64" s="85"/>
      <c r="V64" s="85"/>
      <c r="W64" s="85"/>
      <c r="X64" s="85"/>
      <c r="Y64" s="85"/>
      <c r="Z64" s="85"/>
      <c r="AA64" s="85"/>
      <c r="AB64" s="85"/>
    </row>
    <row r="65" spans="2:28" ht="14.25" customHeight="1" x14ac:dyDescent="0.25">
      <c r="B65" s="109" t="s">
        <v>94</v>
      </c>
      <c r="C65" s="108">
        <v>0.97</v>
      </c>
      <c r="D65" s="107">
        <f t="shared" ref="D65:O65" si="29">D66-1</f>
        <v>108517</v>
      </c>
      <c r="E65" s="107">
        <f t="shared" si="29"/>
        <v>108517</v>
      </c>
      <c r="F65" s="107">
        <f t="shared" si="29"/>
        <v>108517</v>
      </c>
      <c r="G65" s="107">
        <f t="shared" si="29"/>
        <v>129187</v>
      </c>
      <c r="H65" s="107">
        <f t="shared" si="29"/>
        <v>149857</v>
      </c>
      <c r="I65" s="107">
        <f t="shared" si="29"/>
        <v>170527</v>
      </c>
      <c r="J65" s="107">
        <f t="shared" si="29"/>
        <v>174403</v>
      </c>
      <c r="K65" s="107">
        <f t="shared" si="29"/>
        <v>178278</v>
      </c>
      <c r="L65" s="107">
        <f t="shared" si="29"/>
        <v>182154</v>
      </c>
      <c r="M65" s="107">
        <f t="shared" si="29"/>
        <v>186029</v>
      </c>
      <c r="N65" s="107">
        <f t="shared" si="29"/>
        <v>189906</v>
      </c>
      <c r="O65" s="107">
        <f t="shared" si="29"/>
        <v>193782</v>
      </c>
      <c r="P65" s="85"/>
      <c r="Q65" s="85"/>
      <c r="R65" s="85"/>
      <c r="S65" s="85"/>
      <c r="T65" s="85"/>
      <c r="U65" s="85"/>
      <c r="V65" s="85"/>
      <c r="W65" s="85"/>
      <c r="X65" s="85"/>
      <c r="Y65" s="85"/>
      <c r="Z65" s="85"/>
      <c r="AA65" s="85"/>
      <c r="AB65" s="85"/>
    </row>
    <row r="66" spans="2:28" ht="14.25" customHeight="1" x14ac:dyDescent="0.25">
      <c r="B66" s="106" t="s">
        <v>93</v>
      </c>
      <c r="C66" s="105">
        <v>0.97</v>
      </c>
      <c r="D66" s="104">
        <f>ROUND(($C66*$D$68),0)</f>
        <v>108518</v>
      </c>
      <c r="E66" s="104">
        <f>ROUND(($C66*$E$68),0)</f>
        <v>108518</v>
      </c>
      <c r="F66" s="104">
        <f>ROUND(($C66*$F$68),0)</f>
        <v>108518</v>
      </c>
      <c r="G66" s="104">
        <f>ROUND(($C66*$G$68),0)</f>
        <v>129188</v>
      </c>
      <c r="H66" s="104">
        <f>ROUND(($C66*$H$68),0)</f>
        <v>149858</v>
      </c>
      <c r="I66" s="104">
        <f>ROUND(($C66*$I$68),0)</f>
        <v>170528</v>
      </c>
      <c r="J66" s="104">
        <f>ROUND(($C66*$J$68),0)</f>
        <v>174404</v>
      </c>
      <c r="K66" s="104">
        <f>ROUND(($C66*$K$68),0)</f>
        <v>178279</v>
      </c>
      <c r="L66" s="104">
        <f>ROUND(($C66*$L$68),0)</f>
        <v>182155</v>
      </c>
      <c r="M66" s="104">
        <f>ROUND(($C66*$M$68),0)</f>
        <v>186030</v>
      </c>
      <c r="N66" s="104">
        <f>ROUND(($C66*$N$68),0)</f>
        <v>189907</v>
      </c>
      <c r="O66" s="104">
        <f>ROUND(($C66*$O$68),0)</f>
        <v>193783</v>
      </c>
      <c r="P66" s="85"/>
      <c r="Q66" s="85"/>
      <c r="R66" s="85"/>
      <c r="S66" s="85"/>
      <c r="T66" s="85"/>
      <c r="U66" s="85"/>
      <c r="V66" s="85"/>
      <c r="W66" s="85"/>
      <c r="X66" s="85"/>
      <c r="Y66" s="85"/>
      <c r="Z66" s="85"/>
      <c r="AA66" s="85"/>
      <c r="AB66" s="85"/>
    </row>
    <row r="67" spans="2:28" ht="14.25" customHeight="1" thickBot="1" x14ac:dyDescent="0.3">
      <c r="B67" s="103" t="s">
        <v>94</v>
      </c>
      <c r="C67" s="102">
        <v>1</v>
      </c>
      <c r="D67" s="101">
        <f t="shared" ref="D67:O67" si="30">D68-1</f>
        <v>111873</v>
      </c>
      <c r="E67" s="100">
        <f t="shared" si="30"/>
        <v>111873</v>
      </c>
      <c r="F67" s="100">
        <f t="shared" si="30"/>
        <v>111873</v>
      </c>
      <c r="G67" s="100">
        <f t="shared" si="30"/>
        <v>133183</v>
      </c>
      <c r="H67" s="100">
        <f t="shared" si="30"/>
        <v>154492</v>
      </c>
      <c r="I67" s="100">
        <f t="shared" si="30"/>
        <v>175801</v>
      </c>
      <c r="J67" s="100">
        <f t="shared" si="30"/>
        <v>179797</v>
      </c>
      <c r="K67" s="100">
        <f t="shared" si="30"/>
        <v>183792</v>
      </c>
      <c r="L67" s="100">
        <f t="shared" si="30"/>
        <v>187788</v>
      </c>
      <c r="M67" s="100">
        <f t="shared" si="30"/>
        <v>191783</v>
      </c>
      <c r="N67" s="100">
        <f t="shared" si="30"/>
        <v>195779</v>
      </c>
      <c r="O67" s="100">
        <f t="shared" si="30"/>
        <v>199775</v>
      </c>
      <c r="P67" s="85"/>
      <c r="Q67" s="85"/>
      <c r="R67" s="85"/>
      <c r="S67" s="85"/>
      <c r="T67" s="85"/>
      <c r="U67" s="85"/>
      <c r="V67" s="85"/>
      <c r="W67" s="85"/>
      <c r="X67" s="85"/>
      <c r="Y67" s="85"/>
      <c r="Z67" s="85"/>
      <c r="AA67" s="85"/>
      <c r="AB67" s="85"/>
    </row>
    <row r="68" spans="2:28" ht="14.25" customHeight="1" thickTop="1" thickBot="1" x14ac:dyDescent="0.3">
      <c r="B68" s="99" t="s">
        <v>93</v>
      </c>
      <c r="C68" s="98">
        <v>1</v>
      </c>
      <c r="D68" s="97">
        <v>111874</v>
      </c>
      <c r="E68" s="97">
        <v>111874</v>
      </c>
      <c r="F68" s="97">
        <v>111874</v>
      </c>
      <c r="G68" s="97">
        <v>133184</v>
      </c>
      <c r="H68" s="97">
        <v>154493</v>
      </c>
      <c r="I68" s="97">
        <v>175802</v>
      </c>
      <c r="J68" s="97">
        <v>179798</v>
      </c>
      <c r="K68" s="97">
        <v>183793</v>
      </c>
      <c r="L68" s="97">
        <v>187789</v>
      </c>
      <c r="M68" s="97">
        <v>191784</v>
      </c>
      <c r="N68" s="97">
        <v>195780</v>
      </c>
      <c r="O68" s="96">
        <v>199776</v>
      </c>
      <c r="P68" s="85"/>
      <c r="Q68" s="420" t="s">
        <v>110</v>
      </c>
      <c r="R68" s="421"/>
      <c r="S68" s="421"/>
      <c r="T68" s="422"/>
      <c r="U68" s="85"/>
      <c r="V68" s="85"/>
      <c r="W68" s="85"/>
      <c r="X68" s="85"/>
      <c r="Y68" s="85"/>
      <c r="Z68" s="85"/>
      <c r="AA68" s="85"/>
      <c r="AB68" s="85"/>
    </row>
    <row r="69" spans="2:28" ht="14.25" customHeight="1" thickTop="1" x14ac:dyDescent="0.25">
      <c r="B69" s="95" t="s">
        <v>94</v>
      </c>
      <c r="C69" s="94">
        <v>1.5</v>
      </c>
      <c r="D69" s="91">
        <f t="shared" ref="D69:O69" si="31">D70-1</f>
        <v>167810</v>
      </c>
      <c r="E69" s="90">
        <f t="shared" si="31"/>
        <v>167810</v>
      </c>
      <c r="F69" s="90">
        <f t="shared" si="31"/>
        <v>167810</v>
      </c>
      <c r="G69" s="90">
        <f t="shared" si="31"/>
        <v>199775</v>
      </c>
      <c r="H69" s="90">
        <f t="shared" si="31"/>
        <v>231739</v>
      </c>
      <c r="I69" s="90">
        <f t="shared" si="31"/>
        <v>263702</v>
      </c>
      <c r="J69" s="90">
        <f t="shared" si="31"/>
        <v>269696</v>
      </c>
      <c r="K69" s="90">
        <f t="shared" si="31"/>
        <v>275689</v>
      </c>
      <c r="L69" s="90">
        <f t="shared" si="31"/>
        <v>281683</v>
      </c>
      <c r="M69" s="90">
        <f t="shared" si="31"/>
        <v>287675</v>
      </c>
      <c r="N69" s="90">
        <f t="shared" si="31"/>
        <v>293669</v>
      </c>
      <c r="O69" s="90">
        <f t="shared" si="31"/>
        <v>299663</v>
      </c>
      <c r="P69" s="85"/>
      <c r="Q69" s="423"/>
      <c r="R69" s="424"/>
      <c r="S69" s="424"/>
      <c r="T69" s="425"/>
      <c r="U69" s="85"/>
      <c r="V69" s="85"/>
      <c r="W69" s="85"/>
      <c r="X69" s="85"/>
      <c r="Y69" s="85"/>
      <c r="Z69" s="85"/>
      <c r="AA69" s="85"/>
      <c r="AB69" s="85"/>
    </row>
    <row r="70" spans="2:28" ht="14.25" customHeight="1" x14ac:dyDescent="0.25">
      <c r="B70" s="93" t="s">
        <v>111</v>
      </c>
      <c r="C70" s="92">
        <v>1.5</v>
      </c>
      <c r="D70" s="91">
        <f>ROUND(($C70*$D$68),0)</f>
        <v>167811</v>
      </c>
      <c r="E70" s="90">
        <f>ROUND(($C70*$E$68),0)</f>
        <v>167811</v>
      </c>
      <c r="F70" s="90">
        <f>ROUND(($C70*$F$68),0)</f>
        <v>167811</v>
      </c>
      <c r="G70" s="90">
        <f>ROUND(($C70*$G$68),0)</f>
        <v>199776</v>
      </c>
      <c r="H70" s="90">
        <f>ROUND(($C70*$H$68),0)</f>
        <v>231740</v>
      </c>
      <c r="I70" s="90">
        <f>ROUND(($C70*$I$68),0)</f>
        <v>263703</v>
      </c>
      <c r="J70" s="90">
        <f>ROUND(($C70*$J$68),0)</f>
        <v>269697</v>
      </c>
      <c r="K70" s="90">
        <f>ROUND(($C70*$K$68),0)</f>
        <v>275690</v>
      </c>
      <c r="L70" s="90">
        <f>ROUND(($C70*$L$68),0)</f>
        <v>281684</v>
      </c>
      <c r="M70" s="90">
        <f>ROUND(($C70*$M$68),0)</f>
        <v>287676</v>
      </c>
      <c r="N70" s="90">
        <f>ROUND(($C70*$N$68),0)</f>
        <v>293670</v>
      </c>
      <c r="O70" s="90">
        <f>ROUND(($C70*$O$68),0)</f>
        <v>299664</v>
      </c>
      <c r="P70" s="85"/>
      <c r="Q70" s="423"/>
      <c r="R70" s="424"/>
      <c r="S70" s="424"/>
      <c r="T70" s="425"/>
      <c r="U70" s="85"/>
      <c r="V70" s="85"/>
      <c r="W70" s="85"/>
      <c r="X70" s="85"/>
      <c r="Y70" s="85"/>
      <c r="Z70" s="85"/>
      <c r="AA70" s="85"/>
      <c r="AB70" s="85"/>
    </row>
    <row r="71" spans="2:28" ht="14.25" customHeight="1" x14ac:dyDescent="0.25">
      <c r="B71" s="85"/>
      <c r="C71" s="85"/>
      <c r="D71" s="89"/>
      <c r="E71" s="89"/>
      <c r="F71" s="89"/>
      <c r="G71" s="89"/>
      <c r="H71" s="89"/>
      <c r="I71" s="89"/>
      <c r="J71" s="89"/>
      <c r="K71" s="89"/>
      <c r="L71" s="89"/>
      <c r="M71" s="89"/>
      <c r="N71" s="89"/>
      <c r="O71" s="89"/>
      <c r="P71" s="85"/>
      <c r="Q71" s="423"/>
      <c r="R71" s="424"/>
      <c r="S71" s="424"/>
      <c r="T71" s="425"/>
      <c r="U71" s="85"/>
      <c r="V71" s="85"/>
      <c r="W71" s="85"/>
      <c r="X71" s="85"/>
      <c r="Y71" s="85"/>
      <c r="Z71" s="85"/>
      <c r="AA71" s="85"/>
      <c r="AB71" s="85"/>
    </row>
    <row r="72" spans="2:28" ht="12.75" customHeight="1" x14ac:dyDescent="0.25">
      <c r="B72" s="85"/>
      <c r="C72" s="429" t="s">
        <v>112</v>
      </c>
      <c r="D72" s="430"/>
      <c r="E72" s="85"/>
      <c r="F72" s="85"/>
      <c r="G72" s="85"/>
      <c r="H72" s="85"/>
      <c r="I72" s="85"/>
      <c r="J72" s="85"/>
      <c r="K72" s="85"/>
      <c r="L72" s="85"/>
      <c r="M72" s="85"/>
      <c r="N72" s="85"/>
      <c r="O72" s="85"/>
      <c r="P72" s="85"/>
      <c r="Q72" s="423"/>
      <c r="R72" s="424"/>
      <c r="S72" s="424"/>
      <c r="T72" s="425"/>
      <c r="U72" s="85"/>
      <c r="V72" s="85"/>
      <c r="W72" s="85"/>
      <c r="X72" s="85"/>
      <c r="Y72" s="85"/>
      <c r="Z72" s="85"/>
      <c r="AA72" s="85"/>
      <c r="AB72" s="85"/>
    </row>
    <row r="73" spans="2:28" ht="12.75" customHeight="1" thickBot="1" x14ac:dyDescent="0.3">
      <c r="B73" s="85"/>
      <c r="C73" s="431"/>
      <c r="D73" s="432"/>
      <c r="E73" s="85"/>
      <c r="F73" s="85"/>
      <c r="G73" s="85"/>
      <c r="H73" s="85"/>
      <c r="I73" s="85"/>
      <c r="J73" s="85"/>
      <c r="K73" s="85"/>
      <c r="L73" s="85"/>
      <c r="M73" s="85"/>
      <c r="N73" s="85"/>
      <c r="O73" s="85"/>
      <c r="P73" s="85"/>
      <c r="Q73" s="426"/>
      <c r="R73" s="427"/>
      <c r="S73" s="427"/>
      <c r="T73" s="428"/>
      <c r="U73" s="85"/>
      <c r="V73" s="85"/>
      <c r="W73" s="85"/>
      <c r="X73" s="85"/>
      <c r="Y73" s="85"/>
      <c r="Z73" s="85"/>
      <c r="AA73" s="85"/>
      <c r="AB73" s="85"/>
    </row>
    <row r="74" spans="2:28" ht="12.75" customHeight="1" thickTop="1" x14ac:dyDescent="0.25">
      <c r="B74" s="85"/>
      <c r="C74" s="431"/>
      <c r="D74" s="432"/>
      <c r="E74" s="85"/>
      <c r="F74" s="85"/>
      <c r="G74" s="85"/>
      <c r="H74" s="85"/>
      <c r="I74" s="85"/>
      <c r="J74" s="85"/>
      <c r="K74" s="85"/>
      <c r="L74" s="85"/>
      <c r="M74" s="85"/>
      <c r="N74" s="85"/>
      <c r="O74" s="85"/>
      <c r="P74" s="85"/>
      <c r="Q74" s="85"/>
      <c r="R74" s="85"/>
      <c r="S74" s="85"/>
      <c r="T74" s="85"/>
      <c r="U74" s="85"/>
      <c r="V74" s="85"/>
      <c r="W74" s="85"/>
      <c r="X74" s="85"/>
      <c r="Y74" s="85"/>
      <c r="Z74" s="85"/>
      <c r="AA74" s="85"/>
      <c r="AB74" s="85"/>
    </row>
    <row r="75" spans="2:28" ht="12.75" customHeight="1" x14ac:dyDescent="0.25">
      <c r="B75" s="85"/>
      <c r="C75" s="431"/>
      <c r="D75" s="432"/>
      <c r="E75" s="85"/>
      <c r="F75" s="85"/>
      <c r="G75" s="85"/>
      <c r="H75" s="85"/>
      <c r="I75" s="85"/>
      <c r="J75" s="85"/>
      <c r="K75" s="85"/>
      <c r="L75" s="85"/>
      <c r="M75" s="85"/>
      <c r="N75" s="85"/>
      <c r="O75" s="85"/>
      <c r="P75" s="85"/>
      <c r="Q75" s="85"/>
      <c r="R75" s="85"/>
      <c r="S75" s="85"/>
      <c r="T75" s="85"/>
      <c r="U75" s="85"/>
      <c r="V75" s="85"/>
      <c r="W75" s="85"/>
      <c r="X75" s="85"/>
      <c r="Y75" s="85"/>
      <c r="Z75" s="85"/>
      <c r="AA75" s="85"/>
      <c r="AB75" s="85"/>
    </row>
    <row r="76" spans="2:28" ht="12.75" customHeight="1" x14ac:dyDescent="0.25">
      <c r="B76" s="85"/>
      <c r="C76" s="431"/>
      <c r="D76" s="432"/>
      <c r="E76" s="85"/>
      <c r="F76" s="85"/>
      <c r="G76" s="85"/>
      <c r="H76" s="85"/>
      <c r="I76" s="85"/>
      <c r="J76" s="85"/>
      <c r="K76" s="85"/>
      <c r="L76" s="85"/>
      <c r="M76" s="85"/>
      <c r="N76" s="85"/>
      <c r="O76" s="85"/>
      <c r="P76" s="85"/>
      <c r="Q76" s="85"/>
      <c r="R76" s="85"/>
      <c r="S76" s="85"/>
      <c r="T76" s="85"/>
      <c r="U76" s="85"/>
      <c r="V76" s="85"/>
      <c r="W76" s="85"/>
      <c r="X76" s="85"/>
      <c r="Y76" s="85"/>
      <c r="Z76" s="85"/>
      <c r="AA76" s="85"/>
      <c r="AB76" s="85"/>
    </row>
    <row r="77" spans="2:28" ht="12.75" customHeight="1" x14ac:dyDescent="0.25">
      <c r="B77" s="85"/>
      <c r="C77" s="431"/>
      <c r="D77" s="432"/>
      <c r="E77" s="85"/>
      <c r="F77" s="85"/>
      <c r="G77" s="85"/>
      <c r="H77" s="85"/>
      <c r="I77" s="88"/>
      <c r="J77" s="85"/>
      <c r="K77" s="85"/>
      <c r="L77" s="85"/>
      <c r="M77" s="85"/>
      <c r="N77" s="85"/>
      <c r="O77" s="85"/>
      <c r="P77" s="85"/>
      <c r="Q77" s="85"/>
      <c r="R77" s="85"/>
      <c r="S77" s="85"/>
      <c r="T77" s="85"/>
      <c r="U77" s="85"/>
      <c r="V77" s="85"/>
      <c r="W77" s="85"/>
      <c r="X77" s="85"/>
      <c r="Y77" s="85"/>
      <c r="Z77" s="85"/>
      <c r="AA77" s="85"/>
      <c r="AB77" s="85"/>
    </row>
    <row r="78" spans="2:28" ht="12.75" customHeight="1" x14ac:dyDescent="0.25">
      <c r="B78" s="85"/>
      <c r="C78" s="433"/>
      <c r="D78" s="434"/>
      <c r="E78" s="85"/>
      <c r="F78" s="85"/>
      <c r="G78" s="85"/>
      <c r="H78" s="85"/>
      <c r="I78" s="85"/>
      <c r="J78" s="85"/>
      <c r="K78" s="85"/>
      <c r="L78" s="85"/>
      <c r="M78" s="85"/>
      <c r="N78" s="85"/>
      <c r="O78" s="85"/>
      <c r="P78" s="85"/>
      <c r="Q78" s="85"/>
      <c r="R78" s="85"/>
      <c r="S78" s="85"/>
      <c r="T78" s="85"/>
      <c r="U78" s="85"/>
      <c r="V78" s="85"/>
      <c r="W78" s="85"/>
      <c r="X78" s="85"/>
      <c r="Y78" s="85"/>
      <c r="Z78" s="85"/>
      <c r="AA78" s="85"/>
      <c r="AB78" s="85"/>
    </row>
    <row r="79" spans="2:28" ht="12.75" customHeight="1" x14ac:dyDescent="0.25">
      <c r="B79" s="85"/>
      <c r="C79" s="87"/>
      <c r="D79" s="87"/>
      <c r="E79" s="85"/>
      <c r="F79" s="85"/>
      <c r="G79" s="85"/>
      <c r="H79" s="85"/>
      <c r="I79" s="85"/>
      <c r="J79" s="85"/>
      <c r="K79" s="85"/>
      <c r="L79" s="85"/>
      <c r="M79" s="85"/>
      <c r="N79" s="85"/>
      <c r="O79" s="85"/>
      <c r="P79" s="85"/>
      <c r="Q79" s="85"/>
      <c r="R79" s="85"/>
      <c r="S79" s="85"/>
      <c r="T79" s="85"/>
      <c r="U79" s="85"/>
      <c r="V79" s="85"/>
      <c r="W79" s="85"/>
      <c r="X79" s="85"/>
      <c r="Y79" s="85"/>
      <c r="Z79" s="85"/>
      <c r="AA79" s="85"/>
      <c r="AB79" s="85"/>
    </row>
    <row r="80" spans="2:28" ht="12.75" customHeight="1" x14ac:dyDescent="0.25">
      <c r="B80" s="85"/>
      <c r="C80" s="87"/>
      <c r="D80" s="87"/>
      <c r="E80" s="85"/>
      <c r="F80" s="85"/>
      <c r="G80" s="85"/>
      <c r="H80" s="85"/>
      <c r="I80" s="85"/>
      <c r="J80" s="85"/>
      <c r="K80" s="85"/>
      <c r="L80" s="85"/>
      <c r="M80" s="85"/>
      <c r="N80" s="85"/>
      <c r="O80" s="85"/>
      <c r="P80" s="85"/>
      <c r="Q80" s="85"/>
      <c r="R80" s="85"/>
      <c r="S80" s="85"/>
      <c r="T80" s="85"/>
      <c r="U80" s="85"/>
      <c r="V80" s="85"/>
      <c r="W80" s="85"/>
      <c r="X80" s="85"/>
      <c r="Y80" s="85"/>
      <c r="Z80" s="85"/>
      <c r="AA80" s="85"/>
      <c r="AB80" s="85"/>
    </row>
    <row r="81" spans="2:28" ht="12.75" customHeight="1" x14ac:dyDescent="0.25">
      <c r="B81" s="85"/>
      <c r="C81" s="85"/>
      <c r="D81" s="86"/>
      <c r="E81" s="85"/>
      <c r="F81" s="85"/>
      <c r="G81" s="85"/>
      <c r="H81" s="85"/>
      <c r="I81" s="85"/>
      <c r="J81" s="85"/>
      <c r="K81" s="85"/>
      <c r="L81" s="85"/>
      <c r="M81" s="85"/>
      <c r="N81" s="85"/>
      <c r="O81" s="85"/>
      <c r="P81" s="85"/>
      <c r="Q81" s="85"/>
      <c r="R81" s="85"/>
      <c r="S81" s="85"/>
      <c r="T81" s="85"/>
      <c r="U81" s="85"/>
      <c r="V81" s="85"/>
      <c r="W81" s="85"/>
      <c r="X81" s="85"/>
      <c r="Y81" s="85"/>
      <c r="Z81" s="85"/>
      <c r="AA81" s="85"/>
      <c r="AB81" s="85"/>
    </row>
    <row r="82" spans="2:28" ht="12.75" customHeight="1" x14ac:dyDescent="0.25">
      <c r="B82" s="85"/>
      <c r="C82" s="85"/>
      <c r="D82" s="86"/>
      <c r="E82" s="85"/>
      <c r="F82" s="85"/>
      <c r="G82" s="85"/>
      <c r="H82" s="85"/>
      <c r="I82" s="85"/>
      <c r="J82" s="85"/>
      <c r="K82" s="85"/>
      <c r="L82" s="85"/>
      <c r="M82" s="85"/>
      <c r="N82" s="85"/>
      <c r="O82" s="85"/>
      <c r="P82" s="85"/>
      <c r="Q82" s="85"/>
      <c r="R82" s="85"/>
      <c r="S82" s="85"/>
      <c r="T82" s="85"/>
      <c r="U82" s="85"/>
      <c r="V82" s="85"/>
      <c r="W82" s="85"/>
      <c r="X82" s="85"/>
      <c r="Y82" s="85"/>
      <c r="Z82" s="85"/>
      <c r="AA82" s="85"/>
      <c r="AB82" s="85"/>
    </row>
    <row r="83" spans="2:28" ht="12.75" customHeight="1" x14ac:dyDescent="0.25">
      <c r="B83" s="85"/>
      <c r="C83" s="85"/>
      <c r="D83" s="86"/>
      <c r="E83" s="85"/>
      <c r="F83" s="85"/>
      <c r="G83" s="85"/>
      <c r="H83" s="85"/>
      <c r="I83" s="85"/>
      <c r="J83" s="85"/>
      <c r="K83" s="85"/>
      <c r="L83" s="85"/>
      <c r="M83" s="85"/>
      <c r="N83" s="85"/>
      <c r="O83" s="85"/>
      <c r="P83" s="85"/>
      <c r="Q83" s="85"/>
      <c r="R83" s="85"/>
      <c r="S83" s="85"/>
      <c r="T83" s="85"/>
      <c r="U83" s="85"/>
      <c r="V83" s="85"/>
      <c r="W83" s="85"/>
      <c r="X83" s="85"/>
      <c r="Y83" s="85"/>
      <c r="Z83" s="85"/>
      <c r="AA83" s="85"/>
      <c r="AB83" s="85"/>
    </row>
    <row r="84" spans="2:28" ht="12.75" customHeight="1" x14ac:dyDescent="0.25">
      <c r="B84" s="85"/>
      <c r="C84" s="85"/>
      <c r="D84" s="86"/>
      <c r="E84" s="85"/>
      <c r="F84" s="85"/>
      <c r="G84" s="85"/>
      <c r="H84" s="85"/>
      <c r="I84" s="85"/>
      <c r="J84" s="85"/>
      <c r="K84" s="85"/>
      <c r="L84" s="85"/>
      <c r="M84" s="85"/>
      <c r="N84" s="85"/>
      <c r="O84" s="85"/>
      <c r="P84" s="85"/>
      <c r="Q84" s="85"/>
      <c r="R84" s="85"/>
      <c r="S84" s="85"/>
      <c r="T84" s="85"/>
      <c r="U84" s="85"/>
      <c r="V84" s="85"/>
      <c r="W84" s="85"/>
      <c r="X84" s="85"/>
      <c r="Y84" s="85"/>
      <c r="Z84" s="85"/>
      <c r="AA84" s="85"/>
      <c r="AB84" s="85"/>
    </row>
    <row r="85" spans="2:28" ht="12.75" customHeight="1" x14ac:dyDescent="0.25">
      <c r="B85" s="85"/>
      <c r="C85" s="85"/>
      <c r="D85" s="86"/>
      <c r="E85" s="85"/>
      <c r="F85" s="85"/>
      <c r="G85" s="85"/>
      <c r="H85" s="85"/>
      <c r="I85" s="85"/>
      <c r="J85" s="85"/>
      <c r="K85" s="85"/>
      <c r="L85" s="85"/>
      <c r="M85" s="85"/>
      <c r="N85" s="85"/>
      <c r="O85" s="85"/>
      <c r="P85" s="85"/>
      <c r="Q85" s="85"/>
      <c r="R85" s="85"/>
      <c r="S85" s="85"/>
      <c r="T85" s="85"/>
      <c r="U85" s="85"/>
      <c r="V85" s="85"/>
      <c r="W85" s="85"/>
      <c r="X85" s="85"/>
      <c r="Y85" s="85"/>
      <c r="Z85" s="85"/>
      <c r="AA85" s="85"/>
      <c r="AB85" s="85"/>
    </row>
    <row r="86" spans="2:28" ht="12.75" customHeight="1" x14ac:dyDescent="0.25">
      <c r="B86" s="85"/>
      <c r="C86" s="85"/>
      <c r="D86" s="86"/>
      <c r="E86" s="85"/>
      <c r="F86" s="85"/>
      <c r="G86" s="85"/>
      <c r="H86" s="85"/>
      <c r="I86" s="85"/>
      <c r="J86" s="85"/>
      <c r="K86" s="85"/>
      <c r="L86" s="85"/>
      <c r="M86" s="85"/>
      <c r="N86" s="85"/>
      <c r="O86" s="85"/>
      <c r="P86" s="85"/>
      <c r="Q86" s="85"/>
      <c r="R86" s="85"/>
      <c r="S86" s="85"/>
      <c r="T86" s="85"/>
      <c r="U86" s="85"/>
      <c r="V86" s="85"/>
      <c r="W86" s="85"/>
      <c r="X86" s="85"/>
      <c r="Y86" s="85"/>
      <c r="Z86" s="85"/>
      <c r="AA86" s="85"/>
      <c r="AB86" s="85"/>
    </row>
    <row r="87" spans="2:28" ht="12.75" customHeight="1" x14ac:dyDescent="0.25">
      <c r="B87" s="85"/>
      <c r="C87" s="85"/>
      <c r="D87" s="86"/>
      <c r="E87" s="85"/>
      <c r="F87" s="85"/>
      <c r="G87" s="85"/>
      <c r="H87" s="85"/>
      <c r="I87" s="85"/>
      <c r="J87" s="85"/>
      <c r="K87" s="85"/>
      <c r="L87" s="85"/>
      <c r="M87" s="85"/>
      <c r="N87" s="85"/>
      <c r="O87" s="85"/>
      <c r="P87" s="85"/>
      <c r="Q87" s="85"/>
      <c r="R87" s="85"/>
      <c r="S87" s="85"/>
      <c r="T87" s="85"/>
      <c r="U87" s="85"/>
      <c r="V87" s="85"/>
      <c r="W87" s="85"/>
      <c r="X87" s="85"/>
      <c r="Y87" s="85"/>
      <c r="Z87" s="85"/>
      <c r="AA87" s="85"/>
      <c r="AB87" s="85"/>
    </row>
    <row r="88" spans="2:28" ht="12.75" customHeight="1" x14ac:dyDescent="0.25">
      <c r="B88" s="85"/>
      <c r="C88" s="85"/>
      <c r="D88" s="86"/>
      <c r="E88" s="85"/>
      <c r="F88" s="85"/>
      <c r="G88" s="85"/>
      <c r="H88" s="85"/>
      <c r="I88" s="85"/>
      <c r="J88" s="85"/>
      <c r="K88" s="85"/>
      <c r="L88" s="85"/>
      <c r="M88" s="85"/>
      <c r="N88" s="85"/>
      <c r="O88" s="85"/>
      <c r="P88" s="85"/>
      <c r="Q88" s="85"/>
      <c r="R88" s="85"/>
      <c r="S88" s="85"/>
      <c r="T88" s="85"/>
      <c r="U88" s="85"/>
      <c r="V88" s="85"/>
      <c r="W88" s="85"/>
      <c r="X88" s="85"/>
      <c r="Y88" s="85"/>
      <c r="Z88" s="85"/>
      <c r="AA88" s="85"/>
      <c r="AB88" s="85"/>
    </row>
    <row r="89" spans="2:28" ht="12.75" customHeight="1" x14ac:dyDescent="0.25">
      <c r="B89" s="85"/>
      <c r="C89" s="85"/>
      <c r="D89" s="86"/>
      <c r="E89" s="85"/>
      <c r="F89" s="85"/>
      <c r="G89" s="85"/>
      <c r="H89" s="85"/>
      <c r="I89" s="85"/>
      <c r="J89" s="85"/>
      <c r="K89" s="85"/>
      <c r="L89" s="85"/>
      <c r="M89" s="85"/>
      <c r="N89" s="85"/>
      <c r="O89" s="85"/>
      <c r="P89" s="85"/>
      <c r="Q89" s="85"/>
      <c r="R89" s="85"/>
      <c r="S89" s="85"/>
      <c r="T89" s="85"/>
      <c r="U89" s="85"/>
      <c r="V89" s="85"/>
      <c r="W89" s="85"/>
      <c r="X89" s="85"/>
      <c r="Y89" s="85"/>
      <c r="Z89" s="85"/>
      <c r="AA89" s="85"/>
      <c r="AB89" s="85"/>
    </row>
    <row r="90" spans="2:28" ht="12.75" customHeight="1" x14ac:dyDescent="0.25">
      <c r="B90" s="85"/>
      <c r="C90" s="85"/>
      <c r="D90" s="86"/>
      <c r="E90" s="85"/>
      <c r="F90" s="85"/>
      <c r="G90" s="85"/>
      <c r="H90" s="85"/>
      <c r="I90" s="85"/>
      <c r="J90" s="85"/>
      <c r="K90" s="85"/>
      <c r="L90" s="85"/>
      <c r="M90" s="85"/>
      <c r="N90" s="85"/>
      <c r="O90" s="85"/>
      <c r="P90" s="85"/>
      <c r="Q90" s="85"/>
      <c r="R90" s="85"/>
      <c r="S90" s="85"/>
      <c r="T90" s="85"/>
      <c r="U90" s="85"/>
      <c r="V90" s="85"/>
      <c r="W90" s="85"/>
      <c r="X90" s="85"/>
      <c r="Y90" s="85"/>
      <c r="Z90" s="85"/>
      <c r="AA90" s="85"/>
      <c r="AB90" s="85"/>
    </row>
    <row r="91" spans="2:28" ht="12.75" customHeight="1" x14ac:dyDescent="0.25">
      <c r="B91" s="85"/>
      <c r="C91" s="85"/>
      <c r="D91" s="86"/>
      <c r="E91" s="85"/>
      <c r="F91" s="85"/>
      <c r="G91" s="85"/>
      <c r="H91" s="85"/>
      <c r="I91" s="85"/>
      <c r="J91" s="85"/>
      <c r="K91" s="85"/>
      <c r="L91" s="85"/>
      <c r="M91" s="85"/>
      <c r="N91" s="85"/>
      <c r="O91" s="85"/>
      <c r="P91" s="85"/>
      <c r="Q91" s="85"/>
      <c r="R91" s="85"/>
      <c r="S91" s="85"/>
      <c r="T91" s="85"/>
      <c r="U91" s="85"/>
      <c r="V91" s="85"/>
      <c r="W91" s="85"/>
      <c r="X91" s="85"/>
      <c r="Y91" s="85"/>
      <c r="Z91" s="85"/>
      <c r="AA91" s="85"/>
      <c r="AB91" s="85"/>
    </row>
    <row r="92" spans="2:28" ht="12.75" customHeight="1" x14ac:dyDescent="0.25">
      <c r="B92" s="85"/>
      <c r="C92" s="85"/>
      <c r="D92" s="86"/>
      <c r="E92" s="85"/>
      <c r="F92" s="85"/>
      <c r="G92" s="85"/>
      <c r="H92" s="85"/>
      <c r="I92" s="85"/>
      <c r="J92" s="85"/>
      <c r="K92" s="85"/>
      <c r="L92" s="85"/>
      <c r="M92" s="85"/>
      <c r="N92" s="85"/>
      <c r="O92" s="85"/>
      <c r="P92" s="85"/>
      <c r="Q92" s="85"/>
      <c r="R92" s="85"/>
      <c r="S92" s="85"/>
      <c r="T92" s="85"/>
      <c r="U92" s="85"/>
      <c r="V92" s="85"/>
      <c r="W92" s="85"/>
      <c r="X92" s="85"/>
      <c r="Y92" s="85"/>
      <c r="Z92" s="85"/>
      <c r="AA92" s="85"/>
      <c r="AB92" s="85"/>
    </row>
    <row r="93" spans="2:28" ht="12.75" customHeight="1" x14ac:dyDescent="0.25">
      <c r="B93" s="85"/>
      <c r="C93" s="85"/>
      <c r="D93" s="86"/>
      <c r="E93" s="85"/>
      <c r="F93" s="85"/>
      <c r="G93" s="85"/>
      <c r="H93" s="85"/>
      <c r="I93" s="85"/>
      <c r="J93" s="85"/>
      <c r="K93" s="85"/>
      <c r="L93" s="85"/>
      <c r="M93" s="85"/>
      <c r="N93" s="85"/>
      <c r="O93" s="85"/>
      <c r="P93" s="85"/>
      <c r="Q93" s="85"/>
      <c r="R93" s="85"/>
      <c r="S93" s="85"/>
      <c r="T93" s="85"/>
      <c r="U93" s="85"/>
      <c r="V93" s="85"/>
      <c r="W93" s="85"/>
      <c r="X93" s="85"/>
      <c r="Y93" s="85"/>
      <c r="Z93" s="85"/>
      <c r="AA93" s="85"/>
      <c r="AB93" s="85"/>
    </row>
    <row r="94" spans="2:28" ht="12.75" customHeight="1" x14ac:dyDescent="0.25">
      <c r="B94" s="85"/>
      <c r="C94" s="85"/>
      <c r="D94" s="86"/>
      <c r="E94" s="85"/>
      <c r="F94" s="85"/>
      <c r="G94" s="85"/>
      <c r="H94" s="85"/>
      <c r="I94" s="85"/>
      <c r="J94" s="85"/>
      <c r="K94" s="85"/>
      <c r="L94" s="85"/>
      <c r="M94" s="85"/>
      <c r="N94" s="85"/>
      <c r="O94" s="85"/>
      <c r="P94" s="85"/>
      <c r="Q94" s="85"/>
      <c r="R94" s="85"/>
      <c r="S94" s="85"/>
      <c r="T94" s="85"/>
      <c r="U94" s="85"/>
      <c r="V94" s="85"/>
      <c r="W94" s="85"/>
      <c r="X94" s="85"/>
      <c r="Y94" s="85"/>
      <c r="Z94" s="85"/>
      <c r="AA94" s="85"/>
      <c r="AB94" s="85"/>
    </row>
    <row r="95" spans="2:28" ht="12.75" customHeight="1" x14ac:dyDescent="0.25">
      <c r="B95" s="85"/>
      <c r="C95" s="85"/>
      <c r="D95" s="86"/>
      <c r="E95" s="85"/>
      <c r="F95" s="85"/>
      <c r="G95" s="85"/>
      <c r="H95" s="85"/>
      <c r="I95" s="85"/>
      <c r="J95" s="85"/>
      <c r="K95" s="85"/>
      <c r="L95" s="85"/>
      <c r="M95" s="85"/>
      <c r="N95" s="85"/>
      <c r="O95" s="85"/>
      <c r="P95" s="85"/>
      <c r="Q95" s="85"/>
      <c r="R95" s="85"/>
      <c r="S95" s="85"/>
      <c r="T95" s="85"/>
      <c r="U95" s="85"/>
      <c r="V95" s="85"/>
      <c r="W95" s="85"/>
      <c r="X95" s="85"/>
      <c r="Y95" s="85"/>
      <c r="Z95" s="85"/>
      <c r="AA95" s="85"/>
      <c r="AB95" s="85"/>
    </row>
    <row r="96" spans="2:28" ht="12.75" customHeight="1" x14ac:dyDescent="0.25">
      <c r="B96" s="85"/>
      <c r="C96" s="85"/>
      <c r="D96" s="86"/>
      <c r="E96" s="85"/>
      <c r="F96" s="85"/>
      <c r="G96" s="85"/>
      <c r="H96" s="85"/>
      <c r="I96" s="85"/>
      <c r="J96" s="85"/>
      <c r="K96" s="85"/>
      <c r="L96" s="85"/>
      <c r="M96" s="85"/>
      <c r="N96" s="85"/>
      <c r="O96" s="85"/>
      <c r="P96" s="85"/>
      <c r="Q96" s="85"/>
      <c r="R96" s="85"/>
      <c r="S96" s="85"/>
      <c r="T96" s="85"/>
      <c r="U96" s="85"/>
      <c r="V96" s="85"/>
      <c r="W96" s="85"/>
      <c r="X96" s="85"/>
      <c r="Y96" s="85"/>
      <c r="Z96" s="85"/>
      <c r="AA96" s="85"/>
      <c r="AB96" s="85"/>
    </row>
    <row r="97" spans="2:28" ht="12.75" customHeight="1" x14ac:dyDescent="0.25">
      <c r="B97" s="85"/>
      <c r="C97" s="85"/>
      <c r="D97" s="86"/>
      <c r="E97" s="85"/>
      <c r="F97" s="85"/>
      <c r="G97" s="85"/>
      <c r="H97" s="85"/>
      <c r="I97" s="85"/>
      <c r="J97" s="85"/>
      <c r="K97" s="85"/>
      <c r="L97" s="85"/>
      <c r="M97" s="85"/>
      <c r="N97" s="85"/>
      <c r="O97" s="85"/>
      <c r="P97" s="85"/>
      <c r="Q97" s="85"/>
      <c r="R97" s="85"/>
      <c r="S97" s="85"/>
      <c r="T97" s="85"/>
      <c r="U97" s="85"/>
      <c r="V97" s="85"/>
      <c r="W97" s="85"/>
      <c r="X97" s="85"/>
      <c r="Y97" s="85"/>
      <c r="Z97" s="85"/>
      <c r="AA97" s="85"/>
      <c r="AB97" s="85"/>
    </row>
    <row r="98" spans="2:28" ht="12.75" customHeight="1" x14ac:dyDescent="0.25">
      <c r="B98" s="85"/>
      <c r="C98" s="85"/>
      <c r="D98" s="86"/>
      <c r="E98" s="85"/>
      <c r="F98" s="85"/>
      <c r="G98" s="85"/>
      <c r="H98" s="85"/>
      <c r="I98" s="85"/>
      <c r="J98" s="85"/>
      <c r="K98" s="85"/>
      <c r="L98" s="85"/>
      <c r="M98" s="85"/>
      <c r="N98" s="85"/>
      <c r="O98" s="85"/>
      <c r="P98" s="85"/>
      <c r="Q98" s="85"/>
      <c r="R98" s="85"/>
      <c r="S98" s="85"/>
      <c r="T98" s="85"/>
      <c r="U98" s="85"/>
      <c r="V98" s="85"/>
      <c r="W98" s="85"/>
      <c r="X98" s="85"/>
      <c r="Y98" s="85"/>
      <c r="Z98" s="85"/>
      <c r="AA98" s="85"/>
      <c r="AB98" s="85"/>
    </row>
    <row r="99" spans="2:28" ht="12.75" customHeight="1" x14ac:dyDescent="0.2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row>
    <row r="100" spans="2:28" ht="12.75" customHeight="1" x14ac:dyDescent="0.2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row>
    <row r="101" spans="2:28" ht="12.75" customHeight="1" x14ac:dyDescent="0.2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row>
    <row r="102" spans="2:28" ht="12.75" customHeight="1" x14ac:dyDescent="0.2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row>
    <row r="103" spans="2:28" ht="12.75" customHeight="1" x14ac:dyDescent="0.2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row>
    <row r="104" spans="2:28" ht="12.75" customHeight="1" x14ac:dyDescent="0.2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row>
    <row r="105" spans="2:28" ht="12.75" customHeight="1" x14ac:dyDescent="0.2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row>
    <row r="106" spans="2:28" ht="12.75" customHeight="1" x14ac:dyDescent="0.2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row>
    <row r="107" spans="2:28" ht="12.75" customHeight="1" x14ac:dyDescent="0.2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row>
    <row r="108" spans="2:28" ht="12.75" customHeight="1" x14ac:dyDescent="0.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row>
    <row r="109" spans="2:28" ht="12.75" customHeight="1" x14ac:dyDescent="0.2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row>
    <row r="110" spans="2:28" ht="12.75" customHeight="1" x14ac:dyDescent="0.2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row>
    <row r="111" spans="2:28" ht="12.75" customHeight="1" x14ac:dyDescent="0.2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row>
    <row r="112" spans="2:28" ht="12.75" customHeight="1" x14ac:dyDescent="0.2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row>
    <row r="113" spans="2:28" ht="12.75" customHeight="1" x14ac:dyDescent="0.2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row>
    <row r="114" spans="2:28" ht="12.75" customHeight="1" x14ac:dyDescent="0.2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row>
    <row r="115" spans="2:28" ht="12.75" customHeight="1" x14ac:dyDescent="0.2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row>
    <row r="116" spans="2:28" ht="12.75" customHeight="1" x14ac:dyDescent="0.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row>
    <row r="117" spans="2:28" ht="12.75" customHeight="1" x14ac:dyDescent="0.2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row>
    <row r="118" spans="2:28" ht="12.75" customHeight="1" x14ac:dyDescent="0.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row>
    <row r="119" spans="2:28" ht="12.75" customHeight="1" x14ac:dyDescent="0.2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row>
    <row r="120" spans="2:28" ht="12.75" customHeight="1" x14ac:dyDescent="0.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row>
    <row r="121" spans="2:28" ht="12.75" customHeight="1" x14ac:dyDescent="0.2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row>
    <row r="122" spans="2:28" ht="12.75" customHeight="1" x14ac:dyDescent="0.2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row>
    <row r="123" spans="2:28" ht="12.75" customHeight="1" x14ac:dyDescent="0.2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row>
    <row r="124" spans="2:28" ht="12.75" customHeight="1" x14ac:dyDescent="0.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row>
    <row r="125" spans="2:28" ht="12.75" customHeight="1" x14ac:dyDescent="0.2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row>
    <row r="126" spans="2:28" ht="12.75" customHeight="1" x14ac:dyDescent="0.2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row>
    <row r="127" spans="2:28" ht="12.75" customHeight="1" x14ac:dyDescent="0.2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row>
    <row r="128" spans="2:28" ht="12.75" customHeight="1" x14ac:dyDescent="0.2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row>
    <row r="129" spans="2:28" ht="12.75" customHeight="1" x14ac:dyDescent="0.2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row>
    <row r="130" spans="2:28" ht="12.75" customHeight="1" x14ac:dyDescent="0.2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row>
    <row r="131" spans="2:28" ht="12.75" customHeight="1" x14ac:dyDescent="0.2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row>
    <row r="132" spans="2:28" ht="12.75" customHeight="1" x14ac:dyDescent="0.2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row>
    <row r="133" spans="2:28" ht="12.75" customHeight="1" x14ac:dyDescent="0.2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row>
    <row r="134" spans="2:28" ht="12.75" customHeight="1" x14ac:dyDescent="0.2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row>
    <row r="135" spans="2:28" ht="12.75" customHeight="1" x14ac:dyDescent="0.2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row>
    <row r="136" spans="2:28" ht="12.75" customHeight="1" x14ac:dyDescent="0.2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row>
    <row r="137" spans="2:28" ht="12.75" customHeight="1" x14ac:dyDescent="0.2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row>
    <row r="138" spans="2:28" ht="12.75" customHeight="1" x14ac:dyDescent="0.2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row>
    <row r="139" spans="2:28" ht="12.75" customHeight="1" x14ac:dyDescent="0.2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row>
    <row r="140" spans="2:28" ht="12.75" customHeight="1" x14ac:dyDescent="0.2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row>
    <row r="141" spans="2:28" ht="12.75" customHeight="1" x14ac:dyDescent="0.2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row>
    <row r="142" spans="2:28" ht="12.75" customHeight="1" x14ac:dyDescent="0.2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row>
    <row r="143" spans="2:28" ht="12.75" customHeight="1" x14ac:dyDescent="0.2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row>
    <row r="144" spans="2:28" ht="12.75" customHeight="1" x14ac:dyDescent="0.2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row>
    <row r="145" spans="2:28" ht="12.75" customHeight="1" x14ac:dyDescent="0.2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row>
    <row r="146" spans="2:28" ht="12.75" customHeight="1" x14ac:dyDescent="0.2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row>
    <row r="147" spans="2:28" ht="12.75" customHeight="1" x14ac:dyDescent="0.2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row>
    <row r="148" spans="2:28" ht="12.75" customHeight="1" x14ac:dyDescent="0.2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row>
    <row r="149" spans="2:28" ht="12.75" customHeight="1" x14ac:dyDescent="0.2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row>
    <row r="150" spans="2:28" ht="12.75" customHeight="1" x14ac:dyDescent="0.2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row>
    <row r="151" spans="2:28" ht="12.75" customHeight="1" x14ac:dyDescent="0.2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row>
    <row r="152" spans="2:28" ht="12.75" customHeight="1" x14ac:dyDescent="0.2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row>
    <row r="153" spans="2:28" ht="12.75" customHeight="1" x14ac:dyDescent="0.2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row>
    <row r="154" spans="2:28" ht="12.75" customHeight="1" x14ac:dyDescent="0.2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row>
    <row r="155" spans="2:28" ht="12.75" customHeight="1" x14ac:dyDescent="0.2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row>
    <row r="156" spans="2:28" ht="12.75" customHeight="1" x14ac:dyDescent="0.2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row>
    <row r="157" spans="2:28" ht="12.75" customHeight="1" x14ac:dyDescent="0.2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row>
    <row r="158" spans="2:28" ht="12.75" customHeight="1" x14ac:dyDescent="0.2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row>
    <row r="159" spans="2:28" ht="12.75" customHeight="1" x14ac:dyDescent="0.2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row>
    <row r="160" spans="2:28" ht="12.75" customHeight="1" x14ac:dyDescent="0.2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row>
    <row r="161" spans="2:28" ht="12.75" customHeight="1" x14ac:dyDescent="0.2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row>
    <row r="162" spans="2:28" ht="12.75" customHeight="1" x14ac:dyDescent="0.2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row>
    <row r="163" spans="2:28" ht="12.75" customHeight="1" x14ac:dyDescent="0.2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row>
    <row r="164" spans="2:28" ht="12.75" customHeight="1" x14ac:dyDescent="0.2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row>
    <row r="165" spans="2:28" ht="12.75" customHeight="1" x14ac:dyDescent="0.2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row>
    <row r="166" spans="2:28" ht="12.75" customHeight="1" x14ac:dyDescent="0.2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row>
    <row r="167" spans="2:28" ht="12.75" customHeight="1" x14ac:dyDescent="0.2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row>
    <row r="168" spans="2:28" ht="12.75" customHeight="1" x14ac:dyDescent="0.2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row>
    <row r="169" spans="2:28" ht="12.75" customHeight="1" x14ac:dyDescent="0.2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row>
    <row r="170" spans="2:28" ht="12.75" customHeight="1" x14ac:dyDescent="0.2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row>
    <row r="171" spans="2:28" ht="12.75" customHeight="1" x14ac:dyDescent="0.2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row>
    <row r="172" spans="2:28" ht="12.75" customHeight="1" x14ac:dyDescent="0.2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row>
    <row r="173" spans="2:28" ht="12.75" customHeight="1" x14ac:dyDescent="0.2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row>
    <row r="174" spans="2:28" ht="12.75" customHeight="1" x14ac:dyDescent="0.2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row>
    <row r="175" spans="2:28" ht="12.75" customHeight="1" x14ac:dyDescent="0.2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row>
    <row r="176" spans="2:28" ht="12.75" customHeight="1" x14ac:dyDescent="0.2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row>
    <row r="177" spans="2:28" ht="12.75" customHeight="1" x14ac:dyDescent="0.2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row>
    <row r="178" spans="2:28" ht="12.75" customHeight="1" x14ac:dyDescent="0.2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row>
    <row r="179" spans="2:28" ht="12.75" customHeight="1" x14ac:dyDescent="0.2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row>
    <row r="180" spans="2:28" ht="12.75" customHeight="1" x14ac:dyDescent="0.2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row>
    <row r="181" spans="2:28" ht="12.75" customHeight="1" x14ac:dyDescent="0.2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row>
    <row r="182" spans="2:28" ht="12.75" customHeight="1" x14ac:dyDescent="0.2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row>
    <row r="183" spans="2:28" ht="12.75" customHeight="1" x14ac:dyDescent="0.2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row>
    <row r="184" spans="2:28" ht="12.75" customHeight="1" x14ac:dyDescent="0.2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row>
    <row r="185" spans="2:28" ht="12.75" customHeight="1" x14ac:dyDescent="0.2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row>
    <row r="186" spans="2:28" ht="12.75" customHeight="1" x14ac:dyDescent="0.2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row>
    <row r="187" spans="2:28" ht="12.75" customHeight="1" x14ac:dyDescent="0.2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row>
    <row r="188" spans="2:28" ht="12.75" customHeight="1" x14ac:dyDescent="0.2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row>
    <row r="189" spans="2:28" ht="12.75" customHeight="1" x14ac:dyDescent="0.2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row>
    <row r="190" spans="2:28" ht="12.75" customHeight="1" x14ac:dyDescent="0.2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row>
    <row r="191" spans="2:28" ht="12.75" customHeight="1" x14ac:dyDescent="0.2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row>
    <row r="192" spans="2:28" ht="12.75" customHeight="1" x14ac:dyDescent="0.2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row>
    <row r="193" spans="2:28" ht="12.75" customHeight="1" x14ac:dyDescent="0.2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row>
    <row r="194" spans="2:28" ht="12.75" customHeight="1" x14ac:dyDescent="0.2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row>
    <row r="195" spans="2:28" ht="12.75" customHeight="1" x14ac:dyDescent="0.2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row>
    <row r="196" spans="2:28" ht="12.75" customHeight="1" x14ac:dyDescent="0.2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row>
    <row r="197" spans="2:28" ht="12.75" customHeight="1" x14ac:dyDescent="0.2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row>
    <row r="198" spans="2:28" ht="12.75" customHeight="1" x14ac:dyDescent="0.2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row>
    <row r="199" spans="2:28" ht="12.75" customHeight="1" x14ac:dyDescent="0.2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row>
    <row r="200" spans="2:28" ht="12.75" customHeight="1" x14ac:dyDescent="0.2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row>
    <row r="201" spans="2:28" ht="12.75" customHeight="1" x14ac:dyDescent="0.2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row>
    <row r="202" spans="2:28" ht="12.75" customHeight="1" x14ac:dyDescent="0.2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row>
    <row r="203" spans="2:28" ht="12.75" customHeight="1" x14ac:dyDescent="0.2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row>
    <row r="204" spans="2:28" ht="12.75" customHeight="1" x14ac:dyDescent="0.2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row>
    <row r="205" spans="2:28" ht="12.75" customHeight="1" x14ac:dyDescent="0.2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row>
    <row r="206" spans="2:28" ht="12.75" customHeight="1" x14ac:dyDescent="0.2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row>
    <row r="207" spans="2:28" ht="12.75" customHeight="1" x14ac:dyDescent="0.2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row>
    <row r="208" spans="2:28" ht="12.75" customHeight="1" x14ac:dyDescent="0.2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row>
    <row r="209" spans="2:28" ht="12.75" customHeight="1" x14ac:dyDescent="0.2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row>
    <row r="210" spans="2:28" ht="12.75" customHeight="1" x14ac:dyDescent="0.2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row>
    <row r="211" spans="2:28" ht="12.75" customHeight="1" x14ac:dyDescent="0.2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row>
    <row r="212" spans="2:28" ht="12.75" customHeight="1" x14ac:dyDescent="0.2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row>
    <row r="213" spans="2:28" ht="12.75" customHeight="1" x14ac:dyDescent="0.2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row>
    <row r="214" spans="2:28" ht="12.75" customHeight="1" x14ac:dyDescent="0.2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row>
    <row r="215" spans="2:28" ht="12.75" customHeight="1" x14ac:dyDescent="0.2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row>
    <row r="216" spans="2:28" ht="12.75" customHeight="1" x14ac:dyDescent="0.2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row>
    <row r="217" spans="2:28" ht="12.75" customHeight="1" x14ac:dyDescent="0.2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row>
    <row r="218" spans="2:28" ht="12.75" customHeight="1" x14ac:dyDescent="0.2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row>
    <row r="219" spans="2:28" ht="12.75" customHeight="1" x14ac:dyDescent="0.2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row>
    <row r="220" spans="2:28" ht="12.75" customHeight="1" x14ac:dyDescent="0.2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row>
    <row r="221" spans="2:28" ht="12.75" customHeight="1" x14ac:dyDescent="0.2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row>
    <row r="222" spans="2:28" ht="12.75" customHeight="1" x14ac:dyDescent="0.2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row>
    <row r="223" spans="2:28" ht="12.75" customHeight="1" x14ac:dyDescent="0.2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row>
    <row r="224" spans="2:28" ht="12.75" customHeight="1" x14ac:dyDescent="0.2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row>
    <row r="225" spans="2:28" ht="12.75" customHeight="1" x14ac:dyDescent="0.2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row>
    <row r="226" spans="2:28" ht="12.75" customHeight="1" x14ac:dyDescent="0.2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row>
    <row r="227" spans="2:28" ht="12.75" customHeight="1" x14ac:dyDescent="0.2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row>
    <row r="228" spans="2:28" ht="12.75" customHeight="1" x14ac:dyDescent="0.2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row>
    <row r="229" spans="2:28" ht="12.75" customHeight="1" x14ac:dyDescent="0.2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row>
    <row r="230" spans="2:28" ht="12.75" customHeight="1" x14ac:dyDescent="0.2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row>
    <row r="231" spans="2:28" ht="12.75" customHeight="1" x14ac:dyDescent="0.2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row>
    <row r="232" spans="2:28" ht="12.75" customHeight="1" x14ac:dyDescent="0.2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row>
    <row r="233" spans="2:28" ht="12.75" customHeight="1" x14ac:dyDescent="0.2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row>
    <row r="234" spans="2:28" ht="12.75" customHeight="1" x14ac:dyDescent="0.2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row>
    <row r="235" spans="2:28" ht="12.75" customHeight="1" x14ac:dyDescent="0.2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row>
    <row r="236" spans="2:28" ht="12.75" customHeight="1" x14ac:dyDescent="0.2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row>
    <row r="237" spans="2:28" ht="12.75" customHeight="1" x14ac:dyDescent="0.2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row>
    <row r="238" spans="2:28" ht="12.75" customHeight="1" x14ac:dyDescent="0.2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row>
    <row r="239" spans="2:28" ht="12.75" customHeight="1" x14ac:dyDescent="0.2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row>
    <row r="240" spans="2:28" ht="12.75" customHeight="1" x14ac:dyDescent="0.2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row>
    <row r="241" spans="2:28" ht="12.75" customHeight="1" x14ac:dyDescent="0.2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row>
    <row r="242" spans="2:28" ht="12.75" customHeight="1" x14ac:dyDescent="0.2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row>
    <row r="243" spans="2:28" ht="12.75" customHeight="1" x14ac:dyDescent="0.2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row>
    <row r="244" spans="2:28" ht="12.75" customHeight="1" x14ac:dyDescent="0.2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row>
    <row r="245" spans="2:28" ht="12.75" customHeight="1" x14ac:dyDescent="0.2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row>
    <row r="246" spans="2:28" ht="12.75" customHeight="1" x14ac:dyDescent="0.2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row>
    <row r="247" spans="2:28" ht="12.75" customHeight="1" x14ac:dyDescent="0.2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row>
    <row r="248" spans="2:28" ht="12.75" customHeight="1" x14ac:dyDescent="0.2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row>
    <row r="249" spans="2:28" ht="12.75" customHeight="1" x14ac:dyDescent="0.2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row>
    <row r="250" spans="2:28" ht="12.75" customHeight="1" x14ac:dyDescent="0.2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row>
    <row r="251" spans="2:28" ht="12.75" customHeight="1" x14ac:dyDescent="0.2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row>
    <row r="252" spans="2:28" ht="12.75" customHeight="1" x14ac:dyDescent="0.2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row>
    <row r="253" spans="2:28" ht="12.75" customHeight="1" x14ac:dyDescent="0.2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row>
    <row r="254" spans="2:28" ht="12.75" customHeight="1" x14ac:dyDescent="0.2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row>
    <row r="255" spans="2:28" ht="12.75" customHeight="1" x14ac:dyDescent="0.2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row>
    <row r="256" spans="2:28" ht="12.75" customHeight="1" x14ac:dyDescent="0.2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row>
    <row r="257" spans="2:28" ht="12.75" customHeight="1" x14ac:dyDescent="0.2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row>
    <row r="258" spans="2:28" ht="12.75" customHeight="1" x14ac:dyDescent="0.2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row>
    <row r="259" spans="2:28" ht="12.75" customHeight="1" x14ac:dyDescent="0.2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row>
    <row r="260" spans="2:28" ht="12.75" customHeight="1" x14ac:dyDescent="0.2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row>
    <row r="261" spans="2:28" ht="12.75" customHeight="1" x14ac:dyDescent="0.2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row>
    <row r="262" spans="2:28" ht="12.75" customHeight="1" x14ac:dyDescent="0.2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row>
    <row r="263" spans="2:28" ht="12.75" customHeight="1" x14ac:dyDescent="0.2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row>
    <row r="264" spans="2:28" ht="12.75" customHeight="1" x14ac:dyDescent="0.2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row>
    <row r="265" spans="2:28" ht="12.75" customHeight="1" x14ac:dyDescent="0.2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row>
    <row r="266" spans="2:28" ht="12.75" customHeight="1" x14ac:dyDescent="0.2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row>
    <row r="267" spans="2:28" ht="12.75" customHeight="1" x14ac:dyDescent="0.2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row>
    <row r="268" spans="2:28" ht="12.75" customHeight="1" x14ac:dyDescent="0.2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row>
    <row r="269" spans="2:28" ht="12.75" customHeight="1" x14ac:dyDescent="0.2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row>
    <row r="270" spans="2:28" ht="12.75" customHeight="1" x14ac:dyDescent="0.2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row>
    <row r="271" spans="2:28" ht="12" customHeight="1" x14ac:dyDescent="0.2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row>
    <row r="272" spans="2:28" ht="12" customHeight="1" x14ac:dyDescent="0.2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row>
    <row r="273" s="84" customFormat="1" ht="15.75" customHeight="1" x14ac:dyDescent="0.25"/>
    <row r="274" s="84" customFormat="1" ht="15.75" customHeight="1" x14ac:dyDescent="0.25"/>
    <row r="275" s="84" customFormat="1" ht="15.75" customHeight="1" x14ac:dyDescent="0.25"/>
    <row r="276" s="84" customFormat="1" ht="15.75" customHeight="1" x14ac:dyDescent="0.25"/>
    <row r="277" s="84" customFormat="1" ht="15.75" customHeight="1" x14ac:dyDescent="0.25"/>
    <row r="278" s="84" customFormat="1" ht="15.75" customHeight="1" x14ac:dyDescent="0.25"/>
    <row r="279" s="84" customFormat="1" ht="15.75" customHeight="1" x14ac:dyDescent="0.25"/>
    <row r="280" s="84" customFormat="1" ht="15.75" customHeight="1" x14ac:dyDescent="0.25"/>
    <row r="281" s="84" customFormat="1" ht="15.75" customHeight="1" x14ac:dyDescent="0.25"/>
    <row r="282" s="84" customFormat="1" ht="15.75" customHeight="1" x14ac:dyDescent="0.25"/>
    <row r="283" s="84" customFormat="1" ht="15.75" customHeight="1" x14ac:dyDescent="0.25"/>
    <row r="284" s="84" customFormat="1" ht="15.75" customHeight="1" x14ac:dyDescent="0.25"/>
    <row r="285" s="84" customFormat="1" ht="15.75" customHeight="1" x14ac:dyDescent="0.25"/>
    <row r="286" s="84" customFormat="1" ht="15.75" customHeight="1" x14ac:dyDescent="0.25"/>
    <row r="287" s="84" customFormat="1" ht="15.75" customHeight="1" x14ac:dyDescent="0.25"/>
    <row r="288" s="84" customFormat="1" ht="15.75" customHeight="1" x14ac:dyDescent="0.25"/>
    <row r="289" s="84" customFormat="1" ht="15.75" customHeight="1" x14ac:dyDescent="0.25"/>
    <row r="290" s="84" customFormat="1" ht="15.75" customHeight="1" x14ac:dyDescent="0.25"/>
    <row r="291" s="84" customFormat="1" ht="15.75" customHeight="1" x14ac:dyDescent="0.25"/>
    <row r="292" s="84" customFormat="1" ht="15.75" customHeight="1" x14ac:dyDescent="0.25"/>
    <row r="293" s="84" customFormat="1" ht="15.75" customHeight="1" x14ac:dyDescent="0.25"/>
    <row r="294" s="84" customFormat="1" ht="15.75" customHeight="1" x14ac:dyDescent="0.25"/>
    <row r="295" s="84" customFormat="1" ht="15.75" customHeight="1" x14ac:dyDescent="0.25"/>
    <row r="296" s="84" customFormat="1" ht="15.75" customHeight="1" x14ac:dyDescent="0.25"/>
    <row r="297" s="84" customFormat="1" ht="15.75" customHeight="1" x14ac:dyDescent="0.25"/>
    <row r="298" s="84" customFormat="1" ht="15.75" customHeight="1" x14ac:dyDescent="0.25"/>
    <row r="299" s="84" customFormat="1" ht="15.75" customHeight="1" x14ac:dyDescent="0.25"/>
    <row r="300" s="84" customFormat="1" ht="15.75" customHeight="1" x14ac:dyDescent="0.25"/>
    <row r="301" s="84" customFormat="1" ht="15.75" customHeight="1" x14ac:dyDescent="0.25"/>
    <row r="302" s="84" customFormat="1" ht="15.75" customHeight="1" x14ac:dyDescent="0.25"/>
    <row r="303" s="84" customFormat="1" ht="15.75" customHeight="1" x14ac:dyDescent="0.25"/>
    <row r="304" s="84" customFormat="1" ht="15.75" customHeight="1" x14ac:dyDescent="0.25"/>
    <row r="305" s="84" customFormat="1" ht="15.75" customHeight="1" x14ac:dyDescent="0.25"/>
    <row r="306" s="84" customFormat="1" ht="15.75" customHeight="1" x14ac:dyDescent="0.25"/>
    <row r="307" s="84" customFormat="1" ht="15.75" customHeight="1" x14ac:dyDescent="0.25"/>
    <row r="308" s="84" customFormat="1" ht="15.75" customHeight="1" x14ac:dyDescent="0.25"/>
    <row r="309" s="84" customFormat="1" ht="15.75" customHeight="1" x14ac:dyDescent="0.25"/>
    <row r="310" s="84" customFormat="1" ht="15.75" customHeight="1" x14ac:dyDescent="0.25"/>
    <row r="311" s="84" customFormat="1" ht="15.75" customHeight="1" x14ac:dyDescent="0.25"/>
    <row r="312" s="84" customFormat="1" ht="15.75" customHeight="1" x14ac:dyDescent="0.25"/>
    <row r="313" s="84" customFormat="1" ht="15.75" customHeight="1" x14ac:dyDescent="0.25"/>
    <row r="314" s="84" customFormat="1" ht="15.75" customHeight="1" x14ac:dyDescent="0.25"/>
    <row r="315" s="84" customFormat="1" ht="15.75" customHeight="1" x14ac:dyDescent="0.25"/>
    <row r="316" s="84" customFormat="1" ht="15.75" customHeight="1" x14ac:dyDescent="0.25"/>
    <row r="317" s="84" customFormat="1" ht="15.75" customHeight="1" x14ac:dyDescent="0.25"/>
    <row r="318" s="84" customFormat="1" ht="15.75" customHeight="1" x14ac:dyDescent="0.25"/>
    <row r="319" s="84" customFormat="1" ht="15.75" customHeight="1" x14ac:dyDescent="0.25"/>
    <row r="320" s="84" customFormat="1" ht="15.75" customHeight="1" x14ac:dyDescent="0.25"/>
    <row r="321" s="84" customFormat="1" ht="15.75" customHeight="1" x14ac:dyDescent="0.25"/>
    <row r="322" s="84" customFormat="1" ht="15.75" customHeight="1" x14ac:dyDescent="0.25"/>
    <row r="323" s="84" customFormat="1" ht="15.75" customHeight="1" x14ac:dyDescent="0.25"/>
    <row r="324" s="84" customFormat="1" ht="15.75" customHeight="1" x14ac:dyDescent="0.25"/>
    <row r="325" s="84" customFormat="1" ht="15.75" customHeight="1" x14ac:dyDescent="0.25"/>
    <row r="326" s="84" customFormat="1" ht="15.75" customHeight="1" x14ac:dyDescent="0.25"/>
    <row r="327" s="84" customFormat="1" ht="15.75" customHeight="1" x14ac:dyDescent="0.25"/>
    <row r="328" s="84" customFormat="1" ht="15.75" customHeight="1" x14ac:dyDescent="0.25"/>
    <row r="329" s="84" customFormat="1" ht="15.75" customHeight="1" x14ac:dyDescent="0.25"/>
    <row r="330" s="84" customFormat="1" ht="15.75" customHeight="1" x14ac:dyDescent="0.25"/>
    <row r="331" s="84" customFormat="1" ht="15.75" customHeight="1" x14ac:dyDescent="0.25"/>
    <row r="332" s="84" customFormat="1" ht="15.75" customHeight="1" x14ac:dyDescent="0.25"/>
    <row r="333" s="84" customFormat="1" ht="15.75" customHeight="1" x14ac:dyDescent="0.25"/>
    <row r="334" s="84" customFormat="1" ht="15.75" customHeight="1" x14ac:dyDescent="0.25"/>
    <row r="335" s="84" customFormat="1" ht="15.75" customHeight="1" x14ac:dyDescent="0.25"/>
    <row r="336" s="84" customFormat="1" ht="15.75" customHeight="1" x14ac:dyDescent="0.25"/>
    <row r="337" s="84" customFormat="1" ht="15.75" customHeight="1" x14ac:dyDescent="0.25"/>
    <row r="338" s="84" customFormat="1" ht="15.75" customHeight="1" x14ac:dyDescent="0.25"/>
    <row r="339" s="84" customFormat="1" ht="15.75" customHeight="1" x14ac:dyDescent="0.25"/>
    <row r="340" s="84" customFormat="1" ht="15.75" customHeight="1" x14ac:dyDescent="0.25"/>
    <row r="341" s="84" customFormat="1" ht="15.75" customHeight="1" x14ac:dyDescent="0.25"/>
    <row r="342" s="84" customFormat="1" ht="15.75" customHeight="1" x14ac:dyDescent="0.25"/>
    <row r="343" s="84" customFormat="1" ht="15.75" customHeight="1" x14ac:dyDescent="0.25"/>
    <row r="344" s="84" customFormat="1" ht="15.75" customHeight="1" x14ac:dyDescent="0.25"/>
    <row r="345" s="84" customFormat="1" ht="15.75" customHeight="1" x14ac:dyDescent="0.25"/>
    <row r="346" s="84" customFormat="1" ht="15.75" customHeight="1" x14ac:dyDescent="0.25"/>
    <row r="347" s="84" customFormat="1" ht="15.75" customHeight="1" x14ac:dyDescent="0.25"/>
    <row r="348" s="84" customFormat="1" ht="15.75" customHeight="1" x14ac:dyDescent="0.25"/>
    <row r="349" s="84" customFormat="1" ht="15.75" customHeight="1" x14ac:dyDescent="0.25"/>
    <row r="350" s="84" customFormat="1" ht="15.75" customHeight="1" x14ac:dyDescent="0.25"/>
    <row r="351" s="84" customFormat="1" ht="15.75" customHeight="1" x14ac:dyDescent="0.25"/>
    <row r="352" s="84" customFormat="1" ht="15.75" customHeight="1" x14ac:dyDescent="0.25"/>
    <row r="353" s="84" customFormat="1" ht="15.75" customHeight="1" x14ac:dyDescent="0.25"/>
    <row r="354" s="84" customFormat="1" ht="15.75" customHeight="1" x14ac:dyDescent="0.25"/>
    <row r="355" s="84" customFormat="1" ht="15.75" customHeight="1" x14ac:dyDescent="0.25"/>
    <row r="356" s="84" customFormat="1" ht="15.75" customHeight="1" x14ac:dyDescent="0.25"/>
    <row r="357" s="84" customFormat="1" ht="15.75" customHeight="1" x14ac:dyDescent="0.25"/>
    <row r="358" s="84" customFormat="1" ht="15.75" customHeight="1" x14ac:dyDescent="0.25"/>
    <row r="359" s="84" customFormat="1" ht="15.75" customHeight="1" x14ac:dyDescent="0.25"/>
    <row r="360" s="84" customFormat="1" ht="15.75" customHeight="1" x14ac:dyDescent="0.25"/>
    <row r="361" s="84" customFormat="1" ht="15.75" customHeight="1" x14ac:dyDescent="0.25"/>
    <row r="362" s="84" customFormat="1" ht="15.75" customHeight="1" x14ac:dyDescent="0.25"/>
    <row r="363" s="84" customFormat="1" ht="15.75" customHeight="1" x14ac:dyDescent="0.25"/>
    <row r="364" s="84" customFormat="1" ht="15.75" customHeight="1" x14ac:dyDescent="0.25"/>
    <row r="365" s="84" customFormat="1" ht="15.75" customHeight="1" x14ac:dyDescent="0.25"/>
    <row r="366" s="84" customFormat="1" ht="15.75" customHeight="1" x14ac:dyDescent="0.25"/>
    <row r="367" s="84" customFormat="1" ht="15.75" customHeight="1" x14ac:dyDescent="0.25"/>
    <row r="368" s="84" customFormat="1" ht="15.75" customHeight="1" x14ac:dyDescent="0.25"/>
    <row r="369" s="84" customFormat="1" ht="15.75" customHeight="1" x14ac:dyDescent="0.25"/>
    <row r="370" s="84" customFormat="1" ht="15.75" customHeight="1" x14ac:dyDescent="0.25"/>
    <row r="371" s="84" customFormat="1" ht="15.75" customHeight="1" x14ac:dyDescent="0.25"/>
    <row r="372" s="84" customFormat="1" ht="15.75" customHeight="1" x14ac:dyDescent="0.25"/>
    <row r="373" s="84" customFormat="1" ht="15.75" customHeight="1" x14ac:dyDescent="0.25"/>
    <row r="374" s="84" customFormat="1" ht="15.75" customHeight="1" x14ac:dyDescent="0.25"/>
    <row r="375" s="84" customFormat="1" ht="15.75" customHeight="1" x14ac:dyDescent="0.25"/>
    <row r="376" s="84" customFormat="1" ht="15.75" customHeight="1" x14ac:dyDescent="0.25"/>
    <row r="377" s="84" customFormat="1" ht="15.75" customHeight="1" x14ac:dyDescent="0.25"/>
    <row r="378" s="84" customFormat="1" ht="15.75" customHeight="1" x14ac:dyDescent="0.25"/>
    <row r="379" s="84" customFormat="1" ht="15.75" customHeight="1" x14ac:dyDescent="0.25"/>
    <row r="380" s="84" customFormat="1" ht="15.75" customHeight="1" x14ac:dyDescent="0.25"/>
    <row r="381" s="84" customFormat="1" ht="15.75" customHeight="1" x14ac:dyDescent="0.25"/>
    <row r="382" s="84" customFormat="1" ht="15.75" customHeight="1" x14ac:dyDescent="0.25"/>
    <row r="383" s="84" customFormat="1" ht="15.75" customHeight="1" x14ac:dyDescent="0.25"/>
    <row r="384" s="84" customFormat="1" ht="15.75" customHeight="1" x14ac:dyDescent="0.25"/>
    <row r="385" s="84" customFormat="1" ht="15.75" customHeight="1" x14ac:dyDescent="0.25"/>
    <row r="386" s="84" customFormat="1" ht="15.75" customHeight="1" x14ac:dyDescent="0.25"/>
    <row r="387" s="84" customFormat="1" ht="15.75" customHeight="1" x14ac:dyDescent="0.25"/>
    <row r="388" s="84" customFormat="1" ht="15.75" customHeight="1" x14ac:dyDescent="0.25"/>
    <row r="389" s="84" customFormat="1" ht="15.75" customHeight="1" x14ac:dyDescent="0.25"/>
    <row r="390" s="84" customFormat="1" ht="15.75" customHeight="1" x14ac:dyDescent="0.25"/>
    <row r="391" s="84" customFormat="1" ht="15.75" customHeight="1" x14ac:dyDescent="0.25"/>
    <row r="392" s="84" customFormat="1" ht="15.75" customHeight="1" x14ac:dyDescent="0.25"/>
    <row r="393" s="84" customFormat="1" ht="15.75" customHeight="1" x14ac:dyDescent="0.25"/>
    <row r="394" s="84" customFormat="1" ht="15.75" customHeight="1" x14ac:dyDescent="0.25"/>
    <row r="395" s="84" customFormat="1" ht="15.75" customHeight="1" x14ac:dyDescent="0.25"/>
    <row r="396" s="84" customFormat="1" ht="15.75" customHeight="1" x14ac:dyDescent="0.25"/>
    <row r="397" s="84" customFormat="1" ht="15.75" customHeight="1" x14ac:dyDescent="0.25"/>
    <row r="398" s="84" customFormat="1" ht="15.75" customHeight="1" x14ac:dyDescent="0.25"/>
    <row r="399" s="84" customFormat="1" ht="15.75" customHeight="1" x14ac:dyDescent="0.25"/>
    <row r="400" s="84" customFormat="1" ht="15.75" customHeight="1" x14ac:dyDescent="0.25"/>
    <row r="401" s="84" customFormat="1" ht="15.75" customHeight="1" x14ac:dyDescent="0.25"/>
    <row r="402" s="84" customFormat="1" ht="15.75" customHeight="1" x14ac:dyDescent="0.25"/>
    <row r="403" s="84" customFormat="1" ht="15.75" customHeight="1" x14ac:dyDescent="0.25"/>
    <row r="404" s="84" customFormat="1" ht="15.75" customHeight="1" x14ac:dyDescent="0.25"/>
    <row r="405" s="84" customFormat="1" ht="15.75" customHeight="1" x14ac:dyDescent="0.25"/>
    <row r="406" s="84" customFormat="1" ht="15.75" customHeight="1" x14ac:dyDescent="0.25"/>
    <row r="407" s="84" customFormat="1" ht="15.75" customHeight="1" x14ac:dyDescent="0.25"/>
    <row r="408" s="84" customFormat="1" ht="15.75" customHeight="1" x14ac:dyDescent="0.25"/>
    <row r="409" s="84" customFormat="1" ht="15.75" customHeight="1" x14ac:dyDescent="0.25"/>
    <row r="410" s="84" customFormat="1" ht="15.75" customHeight="1" x14ac:dyDescent="0.25"/>
    <row r="411" s="84" customFormat="1" ht="15.75" customHeight="1" x14ac:dyDescent="0.25"/>
    <row r="412" s="84" customFormat="1" ht="15.75" customHeight="1" x14ac:dyDescent="0.25"/>
    <row r="413" s="84" customFormat="1" ht="15.75" customHeight="1" x14ac:dyDescent="0.25"/>
    <row r="414" s="84" customFormat="1" ht="15.75" customHeight="1" x14ac:dyDescent="0.25"/>
    <row r="415" s="84" customFormat="1" ht="15.75" customHeight="1" x14ac:dyDescent="0.25"/>
    <row r="416" s="84" customFormat="1" ht="15.75" customHeight="1" x14ac:dyDescent="0.25"/>
    <row r="417" s="84" customFormat="1" ht="15.75" customHeight="1" x14ac:dyDescent="0.25"/>
    <row r="418" s="84" customFormat="1" ht="15.75" customHeight="1" x14ac:dyDescent="0.25"/>
    <row r="419" s="84" customFormat="1" ht="15.75" customHeight="1" x14ac:dyDescent="0.25"/>
    <row r="420" s="84" customFormat="1" ht="15.75" customHeight="1" x14ac:dyDescent="0.25"/>
    <row r="421" s="84" customFormat="1" ht="15.75" customHeight="1" x14ac:dyDescent="0.25"/>
    <row r="422" s="84" customFormat="1" ht="15.75" customHeight="1" x14ac:dyDescent="0.25"/>
    <row r="423" s="84" customFormat="1" ht="15.75" customHeight="1" x14ac:dyDescent="0.25"/>
    <row r="424" s="84" customFormat="1" ht="15.75" customHeight="1" x14ac:dyDescent="0.25"/>
    <row r="425" s="84" customFormat="1" ht="15.75" customHeight="1" x14ac:dyDescent="0.25"/>
    <row r="426" s="84" customFormat="1" ht="15.75" customHeight="1" x14ac:dyDescent="0.25"/>
    <row r="427" s="84" customFormat="1" ht="15.75" customHeight="1" x14ac:dyDescent="0.25"/>
    <row r="428" s="84" customFormat="1" ht="15.75" customHeight="1" x14ac:dyDescent="0.25"/>
    <row r="429" s="84" customFormat="1" ht="15.75" customHeight="1" x14ac:dyDescent="0.25"/>
    <row r="430" s="84" customFormat="1" ht="15.75" customHeight="1" x14ac:dyDescent="0.25"/>
    <row r="431" s="84" customFormat="1" ht="15.75" customHeight="1" x14ac:dyDescent="0.25"/>
    <row r="432" s="84" customFormat="1" ht="15.75" customHeight="1" x14ac:dyDescent="0.25"/>
    <row r="433" s="84" customFormat="1" ht="15.75" customHeight="1" x14ac:dyDescent="0.25"/>
    <row r="434" s="84" customFormat="1" ht="15.75" customHeight="1" x14ac:dyDescent="0.25"/>
    <row r="435" s="84" customFormat="1" ht="15.75" customHeight="1" x14ac:dyDescent="0.25"/>
    <row r="436" s="84" customFormat="1" ht="15.75" customHeight="1" x14ac:dyDescent="0.25"/>
    <row r="437" s="84" customFormat="1" ht="15.75" customHeight="1" x14ac:dyDescent="0.25"/>
    <row r="438" s="84" customFormat="1" ht="15.75" customHeight="1" x14ac:dyDescent="0.25"/>
    <row r="439" s="84" customFormat="1" ht="15.75" customHeight="1" x14ac:dyDescent="0.25"/>
    <row r="440" s="84" customFormat="1" ht="15.75" customHeight="1" x14ac:dyDescent="0.25"/>
    <row r="441" s="84" customFormat="1" ht="15.75" customHeight="1" x14ac:dyDescent="0.25"/>
    <row r="442" s="84" customFormat="1" ht="15.75" customHeight="1" x14ac:dyDescent="0.25"/>
    <row r="443" s="84" customFormat="1" ht="15.75" customHeight="1" x14ac:dyDescent="0.25"/>
    <row r="444" s="84" customFormat="1" ht="15.75" customHeight="1" x14ac:dyDescent="0.25"/>
    <row r="445" s="84" customFormat="1" ht="15.75" customHeight="1" x14ac:dyDescent="0.25"/>
    <row r="446" s="84" customFormat="1" ht="15.75" customHeight="1" x14ac:dyDescent="0.25"/>
    <row r="447" s="84" customFormat="1" ht="15.75" customHeight="1" x14ac:dyDescent="0.25"/>
    <row r="448" s="84" customFormat="1" ht="15.75" customHeight="1" x14ac:dyDescent="0.25"/>
    <row r="449" s="84" customFormat="1" ht="15.75" customHeight="1" x14ac:dyDescent="0.25"/>
    <row r="450" s="84" customFormat="1" ht="15.75" customHeight="1" x14ac:dyDescent="0.25"/>
    <row r="451" s="84" customFormat="1" ht="15.75" customHeight="1" x14ac:dyDescent="0.25"/>
    <row r="452" s="84" customFormat="1" ht="15.75" customHeight="1" x14ac:dyDescent="0.25"/>
    <row r="453" s="84" customFormat="1" ht="15.75" customHeight="1" x14ac:dyDescent="0.25"/>
    <row r="454" s="84" customFormat="1" ht="15.75" customHeight="1" x14ac:dyDescent="0.25"/>
    <row r="455" s="84" customFormat="1" ht="15.75" customHeight="1" x14ac:dyDescent="0.25"/>
    <row r="456" s="84" customFormat="1" ht="15.75" customHeight="1" x14ac:dyDescent="0.25"/>
    <row r="457" s="84" customFormat="1" ht="15.75" customHeight="1" x14ac:dyDescent="0.25"/>
    <row r="458" s="84" customFormat="1" ht="15.75" customHeight="1" x14ac:dyDescent="0.25"/>
    <row r="459" s="84" customFormat="1" ht="15.75" customHeight="1" x14ac:dyDescent="0.25"/>
    <row r="460" s="84" customFormat="1" ht="15.75" customHeight="1" x14ac:dyDescent="0.25"/>
    <row r="461" s="84" customFormat="1" ht="15.75" customHeight="1" x14ac:dyDescent="0.25"/>
    <row r="462" s="84" customFormat="1" ht="15.75" customHeight="1" x14ac:dyDescent="0.25"/>
    <row r="463" s="84" customFormat="1" ht="15.75" customHeight="1" x14ac:dyDescent="0.25"/>
    <row r="464" s="84" customFormat="1" ht="15.75" customHeight="1" x14ac:dyDescent="0.25"/>
    <row r="465" s="84" customFormat="1" ht="15.75" customHeight="1" x14ac:dyDescent="0.25"/>
    <row r="466" s="84" customFormat="1" ht="15.75" customHeight="1" x14ac:dyDescent="0.25"/>
    <row r="467" s="84" customFormat="1" ht="15.75" customHeight="1" x14ac:dyDescent="0.25"/>
    <row r="468" s="84" customFormat="1" ht="15.75" customHeight="1" x14ac:dyDescent="0.25"/>
    <row r="469" s="84" customFormat="1" ht="15.75" customHeight="1" x14ac:dyDescent="0.25"/>
    <row r="470" s="84" customFormat="1" ht="15.75" customHeight="1" x14ac:dyDescent="0.25"/>
    <row r="471" s="84" customFormat="1" ht="15.75" customHeight="1" x14ac:dyDescent="0.25"/>
    <row r="472" s="84" customFormat="1" ht="15.75" customHeight="1" x14ac:dyDescent="0.25"/>
    <row r="473" s="84" customFormat="1" ht="15.75" customHeight="1" x14ac:dyDescent="0.25"/>
    <row r="474" s="84" customFormat="1" ht="15.75" customHeight="1" x14ac:dyDescent="0.25"/>
    <row r="475" s="84" customFormat="1" ht="15.75" customHeight="1" x14ac:dyDescent="0.25"/>
    <row r="476" s="84" customFormat="1" ht="15.75" customHeight="1" x14ac:dyDescent="0.25"/>
    <row r="477" s="84" customFormat="1" ht="15.75" customHeight="1" x14ac:dyDescent="0.25"/>
    <row r="478" s="84" customFormat="1" ht="15.75" customHeight="1" x14ac:dyDescent="0.25"/>
    <row r="479" s="84" customFormat="1" ht="15.75" customHeight="1" x14ac:dyDescent="0.25"/>
    <row r="480" s="84" customFormat="1" ht="15.75" customHeight="1" x14ac:dyDescent="0.25"/>
    <row r="481" s="84" customFormat="1" ht="15.75" customHeight="1" x14ac:dyDescent="0.25"/>
    <row r="482" s="84" customFormat="1" ht="15.75" customHeight="1" x14ac:dyDescent="0.25"/>
    <row r="483" s="84" customFormat="1" ht="15.75" customHeight="1" x14ac:dyDescent="0.25"/>
    <row r="484" s="84" customFormat="1" ht="15.75" customHeight="1" x14ac:dyDescent="0.25"/>
    <row r="485" s="84" customFormat="1" ht="15.75" customHeight="1" x14ac:dyDescent="0.25"/>
    <row r="486" s="84" customFormat="1" ht="15.75" customHeight="1" x14ac:dyDescent="0.25"/>
    <row r="487" s="84" customFormat="1" ht="15.75" customHeight="1" x14ac:dyDescent="0.25"/>
    <row r="488" s="84" customFormat="1" ht="15.75" customHeight="1" x14ac:dyDescent="0.25"/>
    <row r="489" s="84" customFormat="1" ht="15.75" customHeight="1" x14ac:dyDescent="0.25"/>
    <row r="490" s="84" customFormat="1" ht="15.75" customHeight="1" x14ac:dyDescent="0.25"/>
    <row r="491" s="84" customFormat="1" ht="15.75" customHeight="1" x14ac:dyDescent="0.25"/>
    <row r="492" s="84" customFormat="1" ht="15.75" customHeight="1" x14ac:dyDescent="0.25"/>
    <row r="493" s="84" customFormat="1" ht="15.75" customHeight="1" x14ac:dyDescent="0.25"/>
    <row r="494" s="84" customFormat="1" ht="15.75" customHeight="1" x14ac:dyDescent="0.25"/>
    <row r="495" s="84" customFormat="1" ht="15.75" customHeight="1" x14ac:dyDescent="0.25"/>
    <row r="496" s="84" customFormat="1" ht="15.75" customHeight="1" x14ac:dyDescent="0.25"/>
    <row r="497" s="84" customFormat="1" ht="15.75" customHeight="1" x14ac:dyDescent="0.25"/>
    <row r="498" s="84" customFormat="1" ht="15.75" customHeight="1" x14ac:dyDescent="0.25"/>
    <row r="499" s="84" customFormat="1" ht="15.75" customHeight="1" x14ac:dyDescent="0.25"/>
    <row r="500" s="84" customFormat="1" ht="15.75" customHeight="1" x14ac:dyDescent="0.25"/>
    <row r="501" s="84" customFormat="1" ht="15.75" customHeight="1" x14ac:dyDescent="0.25"/>
    <row r="502" s="84" customFormat="1" ht="15.75" customHeight="1" x14ac:dyDescent="0.25"/>
    <row r="503" s="84" customFormat="1" ht="15.75" customHeight="1" x14ac:dyDescent="0.25"/>
    <row r="504" s="84" customFormat="1" ht="15.75" customHeight="1" x14ac:dyDescent="0.25"/>
    <row r="505" s="84" customFormat="1" ht="15.75" customHeight="1" x14ac:dyDescent="0.25"/>
    <row r="506" s="84" customFormat="1" ht="15.75" customHeight="1" x14ac:dyDescent="0.25"/>
    <row r="507" s="84" customFormat="1" ht="15.75" customHeight="1" x14ac:dyDescent="0.25"/>
    <row r="508" s="84" customFormat="1" ht="15.75" customHeight="1" x14ac:dyDescent="0.25"/>
    <row r="509" s="84" customFormat="1" ht="15.75" customHeight="1" x14ac:dyDescent="0.25"/>
    <row r="510" s="84" customFormat="1" ht="15.75" customHeight="1" x14ac:dyDescent="0.25"/>
    <row r="511" s="84" customFormat="1" ht="15.75" customHeight="1" x14ac:dyDescent="0.25"/>
    <row r="512" s="84" customFormat="1" ht="15.75" customHeight="1" x14ac:dyDescent="0.25"/>
    <row r="513" s="84" customFormat="1" ht="15.75" customHeight="1" x14ac:dyDescent="0.25"/>
    <row r="514" s="84" customFormat="1" ht="15.75" customHeight="1" x14ac:dyDescent="0.25"/>
    <row r="515" s="84" customFormat="1" ht="15.75" customHeight="1" x14ac:dyDescent="0.25"/>
    <row r="516" s="84" customFormat="1" ht="15.75" customHeight="1" x14ac:dyDescent="0.25"/>
    <row r="517" s="84" customFormat="1" ht="15.75" customHeight="1" x14ac:dyDescent="0.25"/>
    <row r="518" s="84" customFormat="1" ht="15.75" customHeight="1" x14ac:dyDescent="0.25"/>
    <row r="519" s="84" customFormat="1" ht="15.75" customHeight="1" x14ac:dyDescent="0.25"/>
    <row r="520" s="84" customFormat="1" ht="15.75" customHeight="1" x14ac:dyDescent="0.25"/>
    <row r="521" s="84" customFormat="1" ht="15.75" customHeight="1" x14ac:dyDescent="0.25"/>
    <row r="522" s="84" customFormat="1" ht="15.75" customHeight="1" x14ac:dyDescent="0.25"/>
    <row r="523" s="84" customFormat="1" ht="15.75" customHeight="1" x14ac:dyDescent="0.25"/>
    <row r="524" s="84" customFormat="1" ht="15.75" customHeight="1" x14ac:dyDescent="0.25"/>
    <row r="525" s="84" customFormat="1" ht="15.75" customHeight="1" x14ac:dyDescent="0.25"/>
    <row r="526" s="84" customFormat="1" ht="15.75" customHeight="1" x14ac:dyDescent="0.25"/>
    <row r="527" s="84" customFormat="1" ht="15.75" customHeight="1" x14ac:dyDescent="0.25"/>
    <row r="528" s="84" customFormat="1" ht="15.75" customHeight="1" x14ac:dyDescent="0.25"/>
    <row r="529" s="84" customFormat="1" ht="15.75" customHeight="1" x14ac:dyDescent="0.25"/>
    <row r="530" s="84" customFormat="1" ht="15.75" customHeight="1" x14ac:dyDescent="0.25"/>
    <row r="531" s="84" customFormat="1" ht="15.75" customHeight="1" x14ac:dyDescent="0.25"/>
    <row r="532" s="84" customFormat="1" ht="15.75" customHeight="1" x14ac:dyDescent="0.25"/>
    <row r="533" s="84" customFormat="1" ht="15.75" customHeight="1" x14ac:dyDescent="0.25"/>
    <row r="534" s="84" customFormat="1" ht="15.75" customHeight="1" x14ac:dyDescent="0.25"/>
    <row r="535" s="84" customFormat="1" ht="15.75" customHeight="1" x14ac:dyDescent="0.25"/>
    <row r="536" s="84" customFormat="1" ht="15.75" customHeight="1" x14ac:dyDescent="0.25"/>
    <row r="537" s="84" customFormat="1" ht="15.75" customHeight="1" x14ac:dyDescent="0.25"/>
    <row r="538" s="84" customFormat="1" ht="15.75" customHeight="1" x14ac:dyDescent="0.25"/>
    <row r="539" s="84" customFormat="1" ht="15.75" customHeight="1" x14ac:dyDescent="0.25"/>
    <row r="540" s="84" customFormat="1" ht="15.75" customHeight="1" x14ac:dyDescent="0.25"/>
    <row r="541" s="84" customFormat="1" ht="15.75" customHeight="1" x14ac:dyDescent="0.25"/>
    <row r="542" s="84" customFormat="1" ht="15.75" customHeight="1" x14ac:dyDescent="0.25"/>
    <row r="543" s="84" customFormat="1" ht="15.75" customHeight="1" x14ac:dyDescent="0.25"/>
    <row r="544" s="84" customFormat="1" ht="15.75" customHeight="1" x14ac:dyDescent="0.25"/>
    <row r="545" s="84" customFormat="1" ht="15.75" customHeight="1" x14ac:dyDescent="0.25"/>
    <row r="546" s="84" customFormat="1" ht="15.75" customHeight="1" x14ac:dyDescent="0.25"/>
    <row r="547" s="84" customFormat="1" ht="15.75" customHeight="1" x14ac:dyDescent="0.25"/>
    <row r="548" s="84" customFormat="1" ht="15.75" customHeight="1" x14ac:dyDescent="0.25"/>
    <row r="549" s="84" customFormat="1" ht="15.75" customHeight="1" x14ac:dyDescent="0.25"/>
    <row r="550" s="84" customFormat="1" ht="15.75" customHeight="1" x14ac:dyDescent="0.25"/>
    <row r="551" s="84" customFormat="1" ht="15.75" customHeight="1" x14ac:dyDescent="0.25"/>
    <row r="552" s="84" customFormat="1" ht="15.75" customHeight="1" x14ac:dyDescent="0.25"/>
    <row r="553" s="84" customFormat="1" ht="15.75" customHeight="1" x14ac:dyDescent="0.25"/>
    <row r="554" s="84" customFormat="1" ht="15.75" customHeight="1" x14ac:dyDescent="0.25"/>
    <row r="555" s="84" customFormat="1" ht="15.75" customHeight="1" x14ac:dyDescent="0.25"/>
    <row r="556" s="84" customFormat="1" ht="15.75" customHeight="1" x14ac:dyDescent="0.25"/>
    <row r="557" s="84" customFormat="1" ht="15.75" customHeight="1" x14ac:dyDescent="0.25"/>
    <row r="558" s="84" customFormat="1" ht="15.75" customHeight="1" x14ac:dyDescent="0.25"/>
    <row r="559" s="84" customFormat="1" ht="15.75" customHeight="1" x14ac:dyDescent="0.25"/>
    <row r="560" s="84" customFormat="1" ht="15.75" customHeight="1" x14ac:dyDescent="0.25"/>
    <row r="561" s="84" customFormat="1" ht="15.75" customHeight="1" x14ac:dyDescent="0.25"/>
    <row r="562" s="84" customFormat="1" ht="15.75" customHeight="1" x14ac:dyDescent="0.25"/>
    <row r="563" s="84" customFormat="1" ht="15.75" customHeight="1" x14ac:dyDescent="0.25"/>
    <row r="564" s="84" customFormat="1" ht="15.75" customHeight="1" x14ac:dyDescent="0.25"/>
    <row r="565" s="84" customFormat="1" ht="15.75" customHeight="1" x14ac:dyDescent="0.25"/>
    <row r="566" s="84" customFormat="1" ht="15.75" customHeight="1" x14ac:dyDescent="0.25"/>
    <row r="567" s="84" customFormat="1" ht="15.75" customHeight="1" x14ac:dyDescent="0.25"/>
    <row r="568" s="84" customFormat="1" ht="15.75" customHeight="1" x14ac:dyDescent="0.25"/>
    <row r="569" s="84" customFormat="1" ht="15.75" customHeight="1" x14ac:dyDescent="0.25"/>
    <row r="570" s="84" customFormat="1" ht="15.75" customHeight="1" x14ac:dyDescent="0.25"/>
    <row r="571" s="84" customFormat="1" ht="15.75" customHeight="1" x14ac:dyDescent="0.25"/>
    <row r="572" s="84" customFormat="1" ht="15.75" customHeight="1" x14ac:dyDescent="0.25"/>
    <row r="573" s="84" customFormat="1" ht="15.75" customHeight="1" x14ac:dyDescent="0.25"/>
    <row r="574" s="84" customFormat="1" ht="15.75" customHeight="1" x14ac:dyDescent="0.25"/>
    <row r="575" s="84" customFormat="1" ht="15.75" customHeight="1" x14ac:dyDescent="0.25"/>
    <row r="576" s="84" customFormat="1" ht="15.75" customHeight="1" x14ac:dyDescent="0.25"/>
    <row r="577" s="84" customFormat="1" ht="15.75" customHeight="1" x14ac:dyDescent="0.25"/>
    <row r="578" s="84" customFormat="1" ht="15.75" customHeight="1" x14ac:dyDescent="0.25"/>
    <row r="579" s="84" customFormat="1" ht="15.75" customHeight="1" x14ac:dyDescent="0.25"/>
    <row r="580" s="84" customFormat="1" ht="15.75" customHeight="1" x14ac:dyDescent="0.25"/>
    <row r="581" s="84" customFormat="1" ht="15.75" customHeight="1" x14ac:dyDescent="0.25"/>
    <row r="582" s="84" customFormat="1" ht="15.75" customHeight="1" x14ac:dyDescent="0.25"/>
    <row r="583" s="84" customFormat="1" ht="15.75" customHeight="1" x14ac:dyDescent="0.25"/>
    <row r="584" s="84" customFormat="1" ht="15.75" customHeight="1" x14ac:dyDescent="0.25"/>
    <row r="585" s="84" customFormat="1" ht="15.75" customHeight="1" x14ac:dyDescent="0.25"/>
    <row r="586" s="84" customFormat="1" ht="15.75" customHeight="1" x14ac:dyDescent="0.25"/>
    <row r="587" s="84" customFormat="1" ht="15.75" customHeight="1" x14ac:dyDescent="0.25"/>
    <row r="588" s="84" customFormat="1" ht="15.75" customHeight="1" x14ac:dyDescent="0.25"/>
    <row r="589" s="84" customFormat="1" ht="15.75" customHeight="1" x14ac:dyDescent="0.25"/>
    <row r="590" s="84" customFormat="1" ht="15.75" customHeight="1" x14ac:dyDescent="0.25"/>
    <row r="591" s="84" customFormat="1" ht="15.75" customHeight="1" x14ac:dyDescent="0.25"/>
    <row r="592" s="84" customFormat="1" ht="15.75" customHeight="1" x14ac:dyDescent="0.25"/>
    <row r="593" s="84" customFormat="1" ht="15.75" customHeight="1" x14ac:dyDescent="0.25"/>
    <row r="594" s="84" customFormat="1" ht="15.75" customHeight="1" x14ac:dyDescent="0.25"/>
    <row r="595" s="84" customFormat="1" ht="15.75" customHeight="1" x14ac:dyDescent="0.25"/>
    <row r="596" s="84" customFormat="1" ht="15.75" customHeight="1" x14ac:dyDescent="0.25"/>
    <row r="597" s="84" customFormat="1" ht="15.75" customHeight="1" x14ac:dyDescent="0.25"/>
    <row r="598" s="84" customFormat="1" ht="15.75" customHeight="1" x14ac:dyDescent="0.25"/>
    <row r="599" s="84" customFormat="1" ht="15.75" customHeight="1" x14ac:dyDescent="0.25"/>
    <row r="600" s="84" customFormat="1" ht="15.75" customHeight="1" x14ac:dyDescent="0.25"/>
    <row r="601" s="84" customFormat="1" ht="15.75" customHeight="1" x14ac:dyDescent="0.25"/>
    <row r="602" s="84" customFormat="1" ht="15.75" customHeight="1" x14ac:dyDescent="0.25"/>
    <row r="603" s="84" customFormat="1" ht="15.75" customHeight="1" x14ac:dyDescent="0.25"/>
    <row r="604" s="84" customFormat="1" ht="15.75" customHeight="1" x14ac:dyDescent="0.25"/>
    <row r="605" s="84" customFormat="1" ht="15.75" customHeight="1" x14ac:dyDescent="0.25"/>
    <row r="606" s="84" customFormat="1" ht="15.75" customHeight="1" x14ac:dyDescent="0.25"/>
    <row r="607" s="84" customFormat="1" ht="15.75" customHeight="1" x14ac:dyDescent="0.25"/>
    <row r="608" s="84" customFormat="1" ht="15.75" customHeight="1" x14ac:dyDescent="0.25"/>
    <row r="609" s="84" customFormat="1" ht="15.75" customHeight="1" x14ac:dyDescent="0.25"/>
    <row r="610" s="84" customFormat="1" ht="15.75" customHeight="1" x14ac:dyDescent="0.25"/>
    <row r="611" s="84" customFormat="1" ht="15.75" customHeight="1" x14ac:dyDescent="0.25"/>
    <row r="612" s="84" customFormat="1" ht="15.75" customHeight="1" x14ac:dyDescent="0.25"/>
    <row r="613" s="84" customFormat="1" ht="15.75" customHeight="1" x14ac:dyDescent="0.25"/>
    <row r="614" s="84" customFormat="1" ht="15.75" customHeight="1" x14ac:dyDescent="0.25"/>
    <row r="615" s="84" customFormat="1" ht="15.75" customHeight="1" x14ac:dyDescent="0.25"/>
    <row r="616" s="84" customFormat="1" ht="15.75" customHeight="1" x14ac:dyDescent="0.25"/>
    <row r="617" s="84" customFormat="1" ht="15.75" customHeight="1" x14ac:dyDescent="0.25"/>
    <row r="618" s="84" customFormat="1" ht="15.75" customHeight="1" x14ac:dyDescent="0.25"/>
    <row r="619" s="84" customFormat="1" ht="15.75" customHeight="1" x14ac:dyDescent="0.25"/>
    <row r="620" s="84" customFormat="1" ht="15.75" customHeight="1" x14ac:dyDescent="0.25"/>
    <row r="621" s="84" customFormat="1" ht="15.75" customHeight="1" x14ac:dyDescent="0.25"/>
    <row r="622" s="84" customFormat="1" ht="15.75" customHeight="1" x14ac:dyDescent="0.25"/>
    <row r="623" s="84" customFormat="1" ht="15.75" customHeight="1" x14ac:dyDescent="0.25"/>
    <row r="624" s="84" customFormat="1" ht="15.75" customHeight="1" x14ac:dyDescent="0.25"/>
    <row r="625" s="84" customFormat="1" ht="15.75" customHeight="1" x14ac:dyDescent="0.25"/>
    <row r="626" s="84" customFormat="1" ht="15.75" customHeight="1" x14ac:dyDescent="0.25"/>
    <row r="627" s="84" customFormat="1" ht="15.75" customHeight="1" x14ac:dyDescent="0.25"/>
    <row r="628" s="84" customFormat="1" ht="15.75" customHeight="1" x14ac:dyDescent="0.25"/>
    <row r="629" s="84" customFormat="1" ht="15.75" customHeight="1" x14ac:dyDescent="0.25"/>
    <row r="630" s="84" customFormat="1" ht="15.75" customHeight="1" x14ac:dyDescent="0.25"/>
    <row r="631" s="84" customFormat="1" ht="15.75" customHeight="1" x14ac:dyDescent="0.25"/>
    <row r="632" s="84" customFormat="1" ht="15.75" customHeight="1" x14ac:dyDescent="0.25"/>
    <row r="633" s="84" customFormat="1" ht="15.75" customHeight="1" x14ac:dyDescent="0.25"/>
    <row r="634" s="84" customFormat="1" ht="15.75" customHeight="1" x14ac:dyDescent="0.25"/>
    <row r="635" s="84" customFormat="1" ht="15.75" customHeight="1" x14ac:dyDescent="0.25"/>
    <row r="636" s="84" customFormat="1" ht="15.75" customHeight="1" x14ac:dyDescent="0.25"/>
    <row r="637" s="84" customFormat="1" ht="15.75" customHeight="1" x14ac:dyDescent="0.25"/>
    <row r="638" s="84" customFormat="1" ht="15.75" customHeight="1" x14ac:dyDescent="0.25"/>
    <row r="639" s="84" customFormat="1" ht="15.75" customHeight="1" x14ac:dyDescent="0.25"/>
    <row r="640" s="84" customFormat="1" ht="15.75" customHeight="1" x14ac:dyDescent="0.25"/>
    <row r="641" s="84" customFormat="1" ht="15.75" customHeight="1" x14ac:dyDescent="0.25"/>
    <row r="642" s="84" customFormat="1" ht="15.75" customHeight="1" x14ac:dyDescent="0.25"/>
    <row r="643" s="84" customFormat="1" ht="15.75" customHeight="1" x14ac:dyDescent="0.25"/>
    <row r="644" s="84" customFormat="1" ht="15.75" customHeight="1" x14ac:dyDescent="0.25"/>
    <row r="645" s="84" customFormat="1" ht="15.75" customHeight="1" x14ac:dyDescent="0.25"/>
    <row r="646" s="84" customFormat="1" ht="15.75" customHeight="1" x14ac:dyDescent="0.25"/>
    <row r="647" s="84" customFormat="1" ht="15.75" customHeight="1" x14ac:dyDescent="0.25"/>
    <row r="648" s="84" customFormat="1" ht="15.75" customHeight="1" x14ac:dyDescent="0.25"/>
    <row r="649" s="84" customFormat="1" ht="15.75" customHeight="1" x14ac:dyDescent="0.25"/>
    <row r="650" s="84" customFormat="1" ht="15.75" customHeight="1" x14ac:dyDescent="0.25"/>
    <row r="651" s="84" customFormat="1" ht="15.75" customHeight="1" x14ac:dyDescent="0.25"/>
    <row r="652" s="84" customFormat="1" ht="15.75" customHeight="1" x14ac:dyDescent="0.25"/>
    <row r="653" s="84" customFormat="1" ht="15.75" customHeight="1" x14ac:dyDescent="0.25"/>
    <row r="654" s="84" customFormat="1" ht="15.75" customHeight="1" x14ac:dyDescent="0.25"/>
    <row r="655" s="84" customFormat="1" ht="15.75" customHeight="1" x14ac:dyDescent="0.25"/>
    <row r="656" s="84" customFormat="1" ht="15.75" customHeight="1" x14ac:dyDescent="0.25"/>
    <row r="657" s="84" customFormat="1" ht="15.75" customHeight="1" x14ac:dyDescent="0.25"/>
    <row r="658" s="84" customFormat="1" ht="15.75" customHeight="1" x14ac:dyDescent="0.25"/>
    <row r="659" s="84" customFormat="1" ht="15.75" customHeight="1" x14ac:dyDescent="0.25"/>
    <row r="660" s="84" customFormat="1" ht="15.75" customHeight="1" x14ac:dyDescent="0.25"/>
    <row r="661" s="84" customFormat="1" ht="15.75" customHeight="1" x14ac:dyDescent="0.25"/>
    <row r="662" s="84" customFormat="1" ht="15.75" customHeight="1" x14ac:dyDescent="0.25"/>
    <row r="663" s="84" customFormat="1" ht="15.75" customHeight="1" x14ac:dyDescent="0.25"/>
    <row r="664" s="84" customFormat="1" ht="15.75" customHeight="1" x14ac:dyDescent="0.25"/>
    <row r="665" s="84" customFormat="1" ht="15.75" customHeight="1" x14ac:dyDescent="0.25"/>
    <row r="666" s="84" customFormat="1" ht="15.75" customHeight="1" x14ac:dyDescent="0.25"/>
    <row r="667" s="84" customFormat="1" ht="15.75" customHeight="1" x14ac:dyDescent="0.25"/>
    <row r="668" s="84" customFormat="1" ht="15.75" customHeight="1" x14ac:dyDescent="0.25"/>
    <row r="669" s="84" customFormat="1" ht="15.75" customHeight="1" x14ac:dyDescent="0.25"/>
    <row r="670" s="84" customFormat="1" ht="15.75" customHeight="1" x14ac:dyDescent="0.25"/>
    <row r="671" s="84" customFormat="1" ht="15.75" customHeight="1" x14ac:dyDescent="0.25"/>
    <row r="672" s="84" customFormat="1" ht="15.75" customHeight="1" x14ac:dyDescent="0.25"/>
    <row r="673" s="84" customFormat="1" ht="15.75" customHeight="1" x14ac:dyDescent="0.25"/>
    <row r="674" s="84" customFormat="1" ht="15.75" customHeight="1" x14ac:dyDescent="0.25"/>
    <row r="675" s="84" customFormat="1" ht="15.75" customHeight="1" x14ac:dyDescent="0.25"/>
    <row r="676" s="84" customFormat="1" ht="15.75" customHeight="1" x14ac:dyDescent="0.25"/>
    <row r="677" s="84" customFormat="1" ht="15.75" customHeight="1" x14ac:dyDescent="0.25"/>
    <row r="678" s="84" customFormat="1" ht="15.75" customHeight="1" x14ac:dyDescent="0.25"/>
    <row r="679" s="84" customFormat="1" ht="15.75" customHeight="1" x14ac:dyDescent="0.25"/>
    <row r="680" s="84" customFormat="1" ht="15.75" customHeight="1" x14ac:dyDescent="0.25"/>
    <row r="681" s="84" customFormat="1" ht="15.75" customHeight="1" x14ac:dyDescent="0.25"/>
    <row r="682" s="84" customFormat="1" ht="15.75" customHeight="1" x14ac:dyDescent="0.25"/>
    <row r="683" s="84" customFormat="1" ht="15.75" customHeight="1" x14ac:dyDescent="0.25"/>
    <row r="684" s="84" customFormat="1" ht="15.75" customHeight="1" x14ac:dyDescent="0.25"/>
    <row r="685" s="84" customFormat="1" ht="15.75" customHeight="1" x14ac:dyDescent="0.25"/>
    <row r="686" s="84" customFormat="1" ht="15.75" customHeight="1" x14ac:dyDescent="0.25"/>
    <row r="687" s="84" customFormat="1" ht="15.75" customHeight="1" x14ac:dyDescent="0.25"/>
    <row r="688" s="84" customFormat="1" ht="15.75" customHeight="1" x14ac:dyDescent="0.25"/>
    <row r="689" s="84" customFormat="1" ht="15.75" customHeight="1" x14ac:dyDescent="0.25"/>
    <row r="690" s="84" customFormat="1" ht="15.75" customHeight="1" x14ac:dyDescent="0.25"/>
    <row r="691" s="84" customFormat="1" ht="15.75" customHeight="1" x14ac:dyDescent="0.25"/>
    <row r="692" s="84" customFormat="1" ht="15.75" customHeight="1" x14ac:dyDescent="0.25"/>
    <row r="693" s="84" customFormat="1" ht="15.75" customHeight="1" x14ac:dyDescent="0.25"/>
    <row r="694" s="84" customFormat="1" ht="15.75" customHeight="1" x14ac:dyDescent="0.25"/>
    <row r="695" s="84" customFormat="1" ht="15.75" customHeight="1" x14ac:dyDescent="0.25"/>
    <row r="696" s="84" customFormat="1" ht="15.75" customHeight="1" x14ac:dyDescent="0.25"/>
    <row r="697" s="84" customFormat="1" ht="15.75" customHeight="1" x14ac:dyDescent="0.25"/>
    <row r="698" s="84" customFormat="1" ht="15.75" customHeight="1" x14ac:dyDescent="0.25"/>
    <row r="699" s="84" customFormat="1" ht="15.75" customHeight="1" x14ac:dyDescent="0.25"/>
    <row r="700" s="84" customFormat="1" ht="15.75" customHeight="1" x14ac:dyDescent="0.25"/>
    <row r="701" s="84" customFormat="1" ht="15.75" customHeight="1" x14ac:dyDescent="0.25"/>
    <row r="702" s="84" customFormat="1" ht="15.75" customHeight="1" x14ac:dyDescent="0.25"/>
    <row r="703" s="84" customFormat="1" ht="15.75" customHeight="1" x14ac:dyDescent="0.25"/>
    <row r="704" s="84" customFormat="1" ht="15.75" customHeight="1" x14ac:dyDescent="0.25"/>
    <row r="705" s="84" customFormat="1" ht="15.75" customHeight="1" x14ac:dyDescent="0.25"/>
    <row r="706" s="84" customFormat="1" ht="15.75" customHeight="1" x14ac:dyDescent="0.25"/>
    <row r="707" s="84" customFormat="1" ht="15.75" customHeight="1" x14ac:dyDescent="0.25"/>
    <row r="708" s="84" customFormat="1" ht="15.75" customHeight="1" x14ac:dyDescent="0.25"/>
    <row r="709" s="84" customFormat="1" ht="15.75" customHeight="1" x14ac:dyDescent="0.25"/>
    <row r="710" s="84" customFormat="1" ht="15.75" customHeight="1" x14ac:dyDescent="0.25"/>
    <row r="711" s="84" customFormat="1" ht="15.75" customHeight="1" x14ac:dyDescent="0.25"/>
    <row r="712" s="84" customFormat="1" ht="15.75" customHeight="1" x14ac:dyDescent="0.25"/>
    <row r="713" s="84" customFormat="1" ht="15.75" customHeight="1" x14ac:dyDescent="0.25"/>
    <row r="714" s="84" customFormat="1" ht="15.75" customHeight="1" x14ac:dyDescent="0.25"/>
    <row r="715" s="84" customFormat="1" ht="15.75" customHeight="1" x14ac:dyDescent="0.25"/>
    <row r="716" s="84" customFormat="1" ht="15.75" customHeight="1" x14ac:dyDescent="0.25"/>
    <row r="717" s="84" customFormat="1" ht="15.75" customHeight="1" x14ac:dyDescent="0.25"/>
    <row r="718" s="84" customFormat="1" ht="15.75" customHeight="1" x14ac:dyDescent="0.25"/>
    <row r="719" s="84" customFormat="1" ht="15.75" customHeight="1" x14ac:dyDescent="0.25"/>
    <row r="720" s="84" customFormat="1" ht="15.75" customHeight="1" x14ac:dyDescent="0.25"/>
    <row r="721" s="84" customFormat="1" ht="15.75" customHeight="1" x14ac:dyDescent="0.25"/>
    <row r="722" s="84" customFormat="1" ht="15.75" customHeight="1" x14ac:dyDescent="0.25"/>
    <row r="723" s="84" customFormat="1" ht="15.75" customHeight="1" x14ac:dyDescent="0.25"/>
    <row r="724" s="84" customFormat="1" ht="15.75" customHeight="1" x14ac:dyDescent="0.25"/>
    <row r="725" s="84" customFormat="1" ht="15.75" customHeight="1" x14ac:dyDescent="0.25"/>
    <row r="726" s="84" customFormat="1" ht="15.75" customHeight="1" x14ac:dyDescent="0.25"/>
    <row r="727" s="84" customFormat="1" ht="15.75" customHeight="1" x14ac:dyDescent="0.25"/>
    <row r="728" s="84" customFormat="1" ht="15.75" customHeight="1" x14ac:dyDescent="0.25"/>
    <row r="729" s="84" customFormat="1" ht="15.75" customHeight="1" x14ac:dyDescent="0.25"/>
    <row r="730" s="84" customFormat="1" ht="15.75" customHeight="1" x14ac:dyDescent="0.25"/>
    <row r="731" s="84" customFormat="1" ht="15.75" customHeight="1" x14ac:dyDescent="0.25"/>
    <row r="732" s="84" customFormat="1" ht="15.75" customHeight="1" x14ac:dyDescent="0.25"/>
    <row r="733" s="84" customFormat="1" ht="15.75" customHeight="1" x14ac:dyDescent="0.25"/>
    <row r="734" s="84" customFormat="1" ht="15.75" customHeight="1" x14ac:dyDescent="0.25"/>
    <row r="735" s="84" customFormat="1" ht="15.75" customHeight="1" x14ac:dyDescent="0.25"/>
    <row r="736" s="84" customFormat="1" ht="15.75" customHeight="1" x14ac:dyDescent="0.25"/>
    <row r="737" s="84" customFormat="1" ht="15.75" customHeight="1" x14ac:dyDescent="0.25"/>
    <row r="738" s="84" customFormat="1" ht="15.75" customHeight="1" x14ac:dyDescent="0.25"/>
    <row r="739" s="84" customFormat="1" ht="15.75" customHeight="1" x14ac:dyDescent="0.25"/>
    <row r="740" s="84" customFormat="1" ht="15.75" customHeight="1" x14ac:dyDescent="0.25"/>
    <row r="741" s="84" customFormat="1" ht="15.75" customHeight="1" x14ac:dyDescent="0.25"/>
    <row r="742" s="84" customFormat="1" ht="15.75" customHeight="1" x14ac:dyDescent="0.25"/>
    <row r="743" s="84" customFormat="1" ht="15.75" customHeight="1" x14ac:dyDescent="0.25"/>
    <row r="744" s="84" customFormat="1" ht="15.75" customHeight="1" x14ac:dyDescent="0.25"/>
    <row r="745" s="84" customFormat="1" ht="15.75" customHeight="1" x14ac:dyDescent="0.25"/>
    <row r="746" s="84" customFormat="1" ht="15.75" customHeight="1" x14ac:dyDescent="0.25"/>
    <row r="747" s="84" customFormat="1" ht="15.75" customHeight="1" x14ac:dyDescent="0.25"/>
    <row r="748" s="84" customFormat="1" ht="15.75" customHeight="1" x14ac:dyDescent="0.25"/>
    <row r="749" s="84" customFormat="1" ht="15.75" customHeight="1" x14ac:dyDescent="0.25"/>
    <row r="750" s="84" customFormat="1" ht="15.75" customHeight="1" x14ac:dyDescent="0.25"/>
    <row r="751" s="84" customFormat="1" ht="15.75" customHeight="1" x14ac:dyDescent="0.25"/>
    <row r="752" s="84" customFormat="1" ht="15.75" customHeight="1" x14ac:dyDescent="0.25"/>
    <row r="753" s="84" customFormat="1" ht="15.75" customHeight="1" x14ac:dyDescent="0.25"/>
    <row r="754" s="84" customFormat="1" ht="15.75" customHeight="1" x14ac:dyDescent="0.25"/>
    <row r="755" s="84" customFormat="1" ht="15.75" customHeight="1" x14ac:dyDescent="0.25"/>
    <row r="756" s="84" customFormat="1" ht="15.75" customHeight="1" x14ac:dyDescent="0.25"/>
    <row r="757" s="84" customFormat="1" ht="15.75" customHeight="1" x14ac:dyDescent="0.25"/>
    <row r="758" s="84" customFormat="1" ht="15.75" customHeight="1" x14ac:dyDescent="0.25"/>
    <row r="759" s="84" customFormat="1" ht="15.75" customHeight="1" x14ac:dyDescent="0.25"/>
    <row r="760" s="84" customFormat="1" ht="15.75" customHeight="1" x14ac:dyDescent="0.25"/>
    <row r="761" s="84" customFormat="1" ht="15.75" customHeight="1" x14ac:dyDescent="0.25"/>
    <row r="762" s="84" customFormat="1" ht="15.75" customHeight="1" x14ac:dyDescent="0.25"/>
    <row r="763" s="84" customFormat="1" ht="15.75" customHeight="1" x14ac:dyDescent="0.25"/>
    <row r="764" s="84" customFormat="1" ht="15.75" customHeight="1" x14ac:dyDescent="0.25"/>
    <row r="765" s="84" customFormat="1" ht="15.75" customHeight="1" x14ac:dyDescent="0.25"/>
    <row r="766" s="84" customFormat="1" ht="15.75" customHeight="1" x14ac:dyDescent="0.25"/>
    <row r="767" s="84" customFormat="1" ht="15.75" customHeight="1" x14ac:dyDescent="0.25"/>
    <row r="768" s="84" customFormat="1" ht="15.75" customHeight="1" x14ac:dyDescent="0.25"/>
    <row r="769" s="84" customFormat="1" ht="15.75" customHeight="1" x14ac:dyDescent="0.25"/>
    <row r="770" s="84" customFormat="1" ht="15.75" customHeight="1" x14ac:dyDescent="0.25"/>
    <row r="771" s="84" customFormat="1" ht="15.75" customHeight="1" x14ac:dyDescent="0.25"/>
    <row r="772" s="84" customFormat="1" ht="15.75" customHeight="1" x14ac:dyDescent="0.25"/>
    <row r="773" s="84" customFormat="1" ht="15.75" customHeight="1" x14ac:dyDescent="0.25"/>
    <row r="774" s="84" customFormat="1" ht="15.75" customHeight="1" x14ac:dyDescent="0.25"/>
    <row r="775" s="84" customFormat="1" ht="15.75" customHeight="1" x14ac:dyDescent="0.25"/>
    <row r="776" s="84" customFormat="1" ht="15.75" customHeight="1" x14ac:dyDescent="0.25"/>
    <row r="777" s="84" customFormat="1" ht="15.75" customHeight="1" x14ac:dyDescent="0.25"/>
    <row r="778" s="84" customFormat="1" ht="15.75" customHeight="1" x14ac:dyDescent="0.25"/>
    <row r="779" s="84" customFormat="1" ht="15.75" customHeight="1" x14ac:dyDescent="0.25"/>
    <row r="780" s="84" customFormat="1" ht="15.75" customHeight="1" x14ac:dyDescent="0.25"/>
    <row r="781" s="84" customFormat="1" ht="15.75" customHeight="1" x14ac:dyDescent="0.25"/>
    <row r="782" s="84" customFormat="1" ht="15.75" customHeight="1" x14ac:dyDescent="0.25"/>
    <row r="783" s="84" customFormat="1" ht="15.75" customHeight="1" x14ac:dyDescent="0.25"/>
    <row r="784" s="84" customFormat="1" ht="15.75" customHeight="1" x14ac:dyDescent="0.25"/>
    <row r="785" s="84" customFormat="1" ht="15.75" customHeight="1" x14ac:dyDescent="0.25"/>
    <row r="786" s="84" customFormat="1" ht="15.75" customHeight="1" x14ac:dyDescent="0.25"/>
    <row r="787" s="84" customFormat="1" ht="15.75" customHeight="1" x14ac:dyDescent="0.25"/>
    <row r="788" s="84" customFormat="1" ht="15.75" customHeight="1" x14ac:dyDescent="0.25"/>
    <row r="789" s="84" customFormat="1" ht="15.75" customHeight="1" x14ac:dyDescent="0.25"/>
    <row r="790" s="84" customFormat="1" ht="15.75" customHeight="1" x14ac:dyDescent="0.25"/>
    <row r="791" s="84" customFormat="1" ht="15.75" customHeight="1" x14ac:dyDescent="0.25"/>
    <row r="792" s="84" customFormat="1" ht="15.75" customHeight="1" x14ac:dyDescent="0.25"/>
    <row r="793" s="84" customFormat="1" ht="15.75" customHeight="1" x14ac:dyDescent="0.25"/>
    <row r="794" s="84" customFormat="1" ht="15.75" customHeight="1" x14ac:dyDescent="0.25"/>
    <row r="795" s="84" customFormat="1" ht="15.75" customHeight="1" x14ac:dyDescent="0.25"/>
    <row r="796" s="84" customFormat="1" ht="15.75" customHeight="1" x14ac:dyDescent="0.25"/>
    <row r="797" s="84" customFormat="1" ht="15.75" customHeight="1" x14ac:dyDescent="0.25"/>
    <row r="798" s="84" customFormat="1" ht="15.75" customHeight="1" x14ac:dyDescent="0.25"/>
    <row r="799" s="84" customFormat="1" ht="15.75" customHeight="1" x14ac:dyDescent="0.25"/>
    <row r="800" s="84" customFormat="1" ht="15.75" customHeight="1" x14ac:dyDescent="0.25"/>
    <row r="801" s="84" customFormat="1" ht="15.75" customHeight="1" x14ac:dyDescent="0.25"/>
    <row r="802" s="84" customFormat="1" ht="15.75" customHeight="1" x14ac:dyDescent="0.25"/>
    <row r="803" s="84" customFormat="1" ht="15.75" customHeight="1" x14ac:dyDescent="0.25"/>
    <row r="804" s="84" customFormat="1" ht="15.75" customHeight="1" x14ac:dyDescent="0.25"/>
    <row r="805" s="84" customFormat="1" ht="15.75" customHeight="1" x14ac:dyDescent="0.25"/>
    <row r="806" s="84" customFormat="1" ht="15.75" customHeight="1" x14ac:dyDescent="0.25"/>
    <row r="807" s="84" customFormat="1" ht="15.75" customHeight="1" x14ac:dyDescent="0.25"/>
    <row r="808" s="84" customFormat="1" ht="15.75" customHeight="1" x14ac:dyDescent="0.25"/>
    <row r="809" s="84" customFormat="1" ht="15.75" customHeight="1" x14ac:dyDescent="0.25"/>
    <row r="810" s="84" customFormat="1" ht="15.75" customHeight="1" x14ac:dyDescent="0.25"/>
    <row r="811" s="84" customFormat="1" ht="15.75" customHeight="1" x14ac:dyDescent="0.25"/>
    <row r="812" s="84" customFormat="1" ht="15.75" customHeight="1" x14ac:dyDescent="0.25"/>
    <row r="813" s="84" customFormat="1" ht="15.75" customHeight="1" x14ac:dyDescent="0.25"/>
    <row r="814" s="84" customFormat="1" ht="15.75" customHeight="1" x14ac:dyDescent="0.25"/>
    <row r="815" s="84" customFormat="1" ht="15.75" customHeight="1" x14ac:dyDescent="0.25"/>
    <row r="816" s="84" customFormat="1" ht="15.75" customHeight="1" x14ac:dyDescent="0.25"/>
    <row r="817" s="84" customFormat="1" ht="15.75" customHeight="1" x14ac:dyDescent="0.25"/>
    <row r="818" s="84" customFormat="1" ht="15.75" customHeight="1" x14ac:dyDescent="0.25"/>
    <row r="819" s="84" customFormat="1" ht="15.75" customHeight="1" x14ac:dyDescent="0.25"/>
    <row r="820" s="84" customFormat="1" ht="15.75" customHeight="1" x14ac:dyDescent="0.25"/>
    <row r="821" s="84" customFormat="1" ht="15.75" customHeight="1" x14ac:dyDescent="0.25"/>
    <row r="822" s="84" customFormat="1" ht="15.75" customHeight="1" x14ac:dyDescent="0.25"/>
    <row r="823" s="84" customFormat="1" ht="15.75" customHeight="1" x14ac:dyDescent="0.25"/>
    <row r="824" s="84" customFormat="1" ht="15.75" customHeight="1" x14ac:dyDescent="0.25"/>
    <row r="825" s="84" customFormat="1" ht="15.75" customHeight="1" x14ac:dyDescent="0.25"/>
    <row r="826" s="84" customFormat="1" ht="15.75" customHeight="1" x14ac:dyDescent="0.25"/>
    <row r="827" s="84" customFormat="1" ht="15.75" customHeight="1" x14ac:dyDescent="0.25"/>
    <row r="828" s="84" customFormat="1" ht="15.75" customHeight="1" x14ac:dyDescent="0.25"/>
    <row r="829" s="84" customFormat="1" ht="15.75" customHeight="1" x14ac:dyDescent="0.25"/>
    <row r="830" s="84" customFormat="1" ht="15.75" customHeight="1" x14ac:dyDescent="0.25"/>
    <row r="831" s="84" customFormat="1" ht="15.75" customHeight="1" x14ac:dyDescent="0.25"/>
    <row r="832" s="84" customFormat="1" ht="15.75" customHeight="1" x14ac:dyDescent="0.25"/>
    <row r="833" s="84" customFormat="1" ht="15.75" customHeight="1" x14ac:dyDescent="0.25"/>
    <row r="834" s="84" customFormat="1" ht="15.75" customHeight="1" x14ac:dyDescent="0.25"/>
    <row r="835" s="84" customFormat="1" ht="15.75" customHeight="1" x14ac:dyDescent="0.25"/>
    <row r="836" s="84" customFormat="1" ht="15.75" customHeight="1" x14ac:dyDescent="0.25"/>
    <row r="837" s="84" customFormat="1" ht="15.75" customHeight="1" x14ac:dyDescent="0.25"/>
    <row r="838" s="84" customFormat="1" ht="15.75" customHeight="1" x14ac:dyDescent="0.25"/>
    <row r="839" s="84" customFormat="1" ht="15.75" customHeight="1" x14ac:dyDescent="0.25"/>
    <row r="840" s="84" customFormat="1" ht="15.75" customHeight="1" x14ac:dyDescent="0.25"/>
    <row r="841" s="84" customFormat="1" ht="15.75" customHeight="1" x14ac:dyDescent="0.25"/>
    <row r="842" s="84" customFormat="1" ht="15.75" customHeight="1" x14ac:dyDescent="0.25"/>
    <row r="843" s="84" customFormat="1" ht="15.75" customHeight="1" x14ac:dyDescent="0.25"/>
    <row r="844" s="84" customFormat="1" ht="15.75" customHeight="1" x14ac:dyDescent="0.25"/>
    <row r="845" s="84" customFormat="1" ht="15.75" customHeight="1" x14ac:dyDescent="0.25"/>
    <row r="846" s="84" customFormat="1" ht="15.75" customHeight="1" x14ac:dyDescent="0.25"/>
    <row r="847" s="84" customFormat="1" ht="15.75" customHeight="1" x14ac:dyDescent="0.25"/>
    <row r="848" s="84" customFormat="1" ht="15.75" customHeight="1" x14ac:dyDescent="0.25"/>
    <row r="849" s="84" customFormat="1" ht="15.75" customHeight="1" x14ac:dyDescent="0.25"/>
    <row r="850" s="84" customFormat="1" ht="15.75" customHeight="1" x14ac:dyDescent="0.25"/>
    <row r="851" s="84" customFormat="1" ht="15.75" customHeight="1" x14ac:dyDescent="0.25"/>
    <row r="852" s="84" customFormat="1" ht="15.75" customHeight="1" x14ac:dyDescent="0.25"/>
    <row r="853" s="84" customFormat="1" ht="15.75" customHeight="1" x14ac:dyDescent="0.25"/>
    <row r="854" s="84" customFormat="1" ht="15.75" customHeight="1" x14ac:dyDescent="0.25"/>
    <row r="855" s="84" customFormat="1" ht="15.75" customHeight="1" x14ac:dyDescent="0.25"/>
    <row r="856" s="84" customFormat="1" ht="15.75" customHeight="1" x14ac:dyDescent="0.25"/>
    <row r="857" s="84" customFormat="1" ht="15.75" customHeight="1" x14ac:dyDescent="0.25"/>
    <row r="858" s="84" customFormat="1" ht="15.75" customHeight="1" x14ac:dyDescent="0.25"/>
    <row r="859" s="84" customFormat="1" ht="15.75" customHeight="1" x14ac:dyDescent="0.25"/>
    <row r="860" s="84" customFormat="1" ht="15.75" customHeight="1" x14ac:dyDescent="0.25"/>
    <row r="861" s="84" customFormat="1" ht="15.75" customHeight="1" x14ac:dyDescent="0.25"/>
    <row r="862" s="84" customFormat="1" ht="15.75" customHeight="1" x14ac:dyDescent="0.25"/>
    <row r="863" s="84" customFormat="1" ht="15.75" customHeight="1" x14ac:dyDescent="0.25"/>
    <row r="864" s="84" customFormat="1" ht="15.75" customHeight="1" x14ac:dyDescent="0.25"/>
    <row r="865" s="84" customFormat="1" ht="15.75" customHeight="1" x14ac:dyDescent="0.25"/>
    <row r="866" s="84" customFormat="1" ht="15.75" customHeight="1" x14ac:dyDescent="0.25"/>
    <row r="867" s="84" customFormat="1" ht="15.75" customHeight="1" x14ac:dyDescent="0.25"/>
    <row r="868" s="84" customFormat="1" ht="15.75" customHeight="1" x14ac:dyDescent="0.25"/>
    <row r="869" s="84" customFormat="1" ht="15.75" customHeight="1" x14ac:dyDescent="0.25"/>
    <row r="870" s="84" customFormat="1" ht="15.75" customHeight="1" x14ac:dyDescent="0.25"/>
    <row r="871" s="84" customFormat="1" ht="15.75" customHeight="1" x14ac:dyDescent="0.25"/>
    <row r="872" s="84" customFormat="1" ht="15.75" customHeight="1" x14ac:dyDescent="0.25"/>
    <row r="873" s="84" customFormat="1" ht="15.75" customHeight="1" x14ac:dyDescent="0.25"/>
    <row r="874" s="84" customFormat="1" ht="15.75" customHeight="1" x14ac:dyDescent="0.25"/>
    <row r="875" s="84" customFormat="1" ht="15.75" customHeight="1" x14ac:dyDescent="0.25"/>
    <row r="876" s="84" customFormat="1" ht="15.75" customHeight="1" x14ac:dyDescent="0.25"/>
    <row r="877" s="84" customFormat="1" ht="15.75" customHeight="1" x14ac:dyDescent="0.25"/>
    <row r="878" s="84" customFormat="1" ht="15.75" customHeight="1" x14ac:dyDescent="0.25"/>
    <row r="879" s="84" customFormat="1" ht="15.75" customHeight="1" x14ac:dyDescent="0.25"/>
    <row r="880" s="84" customFormat="1" ht="15.75" customHeight="1" x14ac:dyDescent="0.25"/>
    <row r="881" s="84" customFormat="1" ht="15.75" customHeight="1" x14ac:dyDescent="0.25"/>
    <row r="882" s="84" customFormat="1" ht="15.75" customHeight="1" x14ac:dyDescent="0.25"/>
    <row r="883" s="84" customFormat="1" ht="15.75" customHeight="1" x14ac:dyDescent="0.25"/>
    <row r="884" s="84" customFormat="1" ht="15.75" customHeight="1" x14ac:dyDescent="0.25"/>
    <row r="885" s="84" customFormat="1" ht="15.75" customHeight="1" x14ac:dyDescent="0.25"/>
    <row r="886" s="84" customFormat="1" ht="15.75" customHeight="1" x14ac:dyDescent="0.25"/>
    <row r="887" s="84" customFormat="1" ht="15.75" customHeight="1" x14ac:dyDescent="0.25"/>
    <row r="888" s="84" customFormat="1" ht="15.75" customHeight="1" x14ac:dyDescent="0.25"/>
    <row r="889" s="84" customFormat="1" ht="15.75" customHeight="1" x14ac:dyDescent="0.25"/>
    <row r="890" s="84" customFormat="1" ht="15.75" customHeight="1" x14ac:dyDescent="0.25"/>
    <row r="891" s="84" customFormat="1" ht="15.75" customHeight="1" x14ac:dyDescent="0.25"/>
    <row r="892" s="84" customFormat="1" ht="15.75" customHeight="1" x14ac:dyDescent="0.25"/>
    <row r="893" s="84" customFormat="1" ht="15.75" customHeight="1" x14ac:dyDescent="0.25"/>
    <row r="894" s="84" customFormat="1" ht="15.75" customHeight="1" x14ac:dyDescent="0.25"/>
    <row r="895" s="84" customFormat="1" ht="15.75" customHeight="1" x14ac:dyDescent="0.25"/>
    <row r="896" s="84" customFormat="1" ht="15.75" customHeight="1" x14ac:dyDescent="0.25"/>
    <row r="897" s="84" customFormat="1" ht="15.75" customHeight="1" x14ac:dyDescent="0.25"/>
    <row r="898" s="84" customFormat="1" ht="15.75" customHeight="1" x14ac:dyDescent="0.25"/>
    <row r="899" s="84" customFormat="1" ht="15.75" customHeight="1" x14ac:dyDescent="0.25"/>
    <row r="900" s="84" customFormat="1" ht="15.75" customHeight="1" x14ac:dyDescent="0.25"/>
    <row r="901" s="84" customFormat="1" ht="15.75" customHeight="1" x14ac:dyDescent="0.25"/>
    <row r="902" s="84" customFormat="1" ht="15.75" customHeight="1" x14ac:dyDescent="0.25"/>
    <row r="903" s="84" customFormat="1" ht="15.75" customHeight="1" x14ac:dyDescent="0.25"/>
    <row r="904" s="84" customFormat="1" ht="15.75" customHeight="1" x14ac:dyDescent="0.25"/>
    <row r="905" s="84" customFormat="1" ht="15.75" customHeight="1" x14ac:dyDescent="0.25"/>
    <row r="906" s="84" customFormat="1" ht="15.75" customHeight="1" x14ac:dyDescent="0.25"/>
    <row r="907" s="84" customFormat="1" ht="15.75" customHeight="1" x14ac:dyDescent="0.25"/>
    <row r="908" s="84" customFormat="1" ht="15.75" customHeight="1" x14ac:dyDescent="0.25"/>
    <row r="909" s="84" customFormat="1" ht="15.75" customHeight="1" x14ac:dyDescent="0.25"/>
    <row r="910" s="84" customFormat="1" ht="15.75" customHeight="1" x14ac:dyDescent="0.25"/>
    <row r="911" s="84" customFormat="1" ht="15.75" customHeight="1" x14ac:dyDescent="0.25"/>
    <row r="912" s="84" customFormat="1" ht="15.75" customHeight="1" x14ac:dyDescent="0.25"/>
    <row r="913" s="84" customFormat="1" ht="15.75" customHeight="1" x14ac:dyDescent="0.25"/>
    <row r="914" s="84" customFormat="1" ht="15.75" customHeight="1" x14ac:dyDescent="0.25"/>
    <row r="915" s="84" customFormat="1" ht="15.75" customHeight="1" x14ac:dyDescent="0.25"/>
    <row r="916" s="84" customFormat="1" ht="15.75" customHeight="1" x14ac:dyDescent="0.25"/>
    <row r="917" s="84" customFormat="1" ht="15.75" customHeight="1" x14ac:dyDescent="0.25"/>
    <row r="918" s="84" customFormat="1" ht="15.75" customHeight="1" x14ac:dyDescent="0.25"/>
    <row r="919" s="84" customFormat="1" ht="15.75" customHeight="1" x14ac:dyDescent="0.25"/>
    <row r="920" s="84" customFormat="1" ht="15.75" customHeight="1" x14ac:dyDescent="0.25"/>
    <row r="921" s="84" customFormat="1" ht="15.75" customHeight="1" x14ac:dyDescent="0.25"/>
    <row r="922" s="84" customFormat="1" ht="15.75" customHeight="1" x14ac:dyDescent="0.25"/>
    <row r="923" s="84" customFormat="1" ht="15.75" customHeight="1" x14ac:dyDescent="0.25"/>
    <row r="924" s="84" customFormat="1" ht="15.75" customHeight="1" x14ac:dyDescent="0.25"/>
    <row r="925" s="84" customFormat="1" ht="15.75" customHeight="1" x14ac:dyDescent="0.25"/>
    <row r="926" s="84" customFormat="1" ht="15.75" customHeight="1" x14ac:dyDescent="0.25"/>
    <row r="927" s="84" customFormat="1" ht="15.75" customHeight="1" x14ac:dyDescent="0.25"/>
    <row r="928" s="84" customFormat="1" ht="15.75" customHeight="1" x14ac:dyDescent="0.25"/>
    <row r="929" s="84" customFormat="1" ht="15.75" customHeight="1" x14ac:dyDescent="0.25"/>
    <row r="930" s="84" customFormat="1" ht="15.75" customHeight="1" x14ac:dyDescent="0.25"/>
    <row r="931" s="84" customFormat="1" ht="15.75" customHeight="1" x14ac:dyDescent="0.25"/>
    <row r="932" s="84" customFormat="1" ht="15.75" customHeight="1" x14ac:dyDescent="0.25"/>
    <row r="933" s="84" customFormat="1" ht="15.75" customHeight="1" x14ac:dyDescent="0.25"/>
    <row r="934" s="84" customFormat="1" ht="15.75" customHeight="1" x14ac:dyDescent="0.25"/>
    <row r="935" s="84" customFormat="1" ht="15.75" customHeight="1" x14ac:dyDescent="0.25"/>
    <row r="936" s="84" customFormat="1" ht="15.75" customHeight="1" x14ac:dyDescent="0.25"/>
    <row r="937" s="84" customFormat="1" ht="15.75" customHeight="1" x14ac:dyDescent="0.25"/>
    <row r="938" s="84" customFormat="1" ht="15.75" customHeight="1" x14ac:dyDescent="0.25"/>
    <row r="939" s="84" customFormat="1" ht="15.75" customHeight="1" x14ac:dyDescent="0.25"/>
    <row r="940" s="84" customFormat="1" ht="15.75" customHeight="1" x14ac:dyDescent="0.25"/>
    <row r="941" s="84" customFormat="1" ht="15.75" customHeight="1" x14ac:dyDescent="0.25"/>
    <row r="942" s="84" customFormat="1" ht="15.75" customHeight="1" x14ac:dyDescent="0.25"/>
    <row r="943" s="84" customFormat="1" ht="15.75" customHeight="1" x14ac:dyDescent="0.25"/>
    <row r="944" s="84" customFormat="1" ht="15.75" customHeight="1" x14ac:dyDescent="0.25"/>
    <row r="945" s="84" customFormat="1" ht="15.75" customHeight="1" x14ac:dyDescent="0.25"/>
    <row r="946" s="84" customFormat="1" ht="15.75" customHeight="1" x14ac:dyDescent="0.25"/>
    <row r="947" s="84" customFormat="1" ht="15.75" customHeight="1" x14ac:dyDescent="0.25"/>
    <row r="948" s="84" customFormat="1" ht="15.75" customHeight="1" x14ac:dyDescent="0.25"/>
    <row r="949" s="84" customFormat="1" ht="15.75" customHeight="1" x14ac:dyDescent="0.25"/>
    <row r="950" s="84" customFormat="1" ht="15.75" customHeight="1" x14ac:dyDescent="0.25"/>
    <row r="951" s="84" customFormat="1" ht="15.75" customHeight="1" x14ac:dyDescent="0.25"/>
    <row r="952" s="84" customFormat="1" ht="15.75" customHeight="1" x14ac:dyDescent="0.25"/>
    <row r="953" s="84" customFormat="1" ht="15.75" customHeight="1" x14ac:dyDescent="0.25"/>
    <row r="954" s="84" customFormat="1" ht="15.75" customHeight="1" x14ac:dyDescent="0.25"/>
    <row r="955" s="84" customFormat="1" ht="15.75" customHeight="1" x14ac:dyDescent="0.25"/>
    <row r="956" s="84" customFormat="1" ht="15.75" customHeight="1" x14ac:dyDescent="0.25"/>
    <row r="957" s="84" customFormat="1" ht="15.75" customHeight="1" x14ac:dyDescent="0.25"/>
    <row r="958" s="84" customFormat="1" ht="15.75" customHeight="1" x14ac:dyDescent="0.25"/>
    <row r="959" s="84" customFormat="1" ht="15.75" customHeight="1" x14ac:dyDescent="0.25"/>
    <row r="960" s="84" customFormat="1" ht="15.75" customHeight="1" x14ac:dyDescent="0.25"/>
    <row r="961" s="84" customFormat="1" ht="15.75" customHeight="1" x14ac:dyDescent="0.25"/>
    <row r="962" s="84" customFormat="1" ht="15.75" customHeight="1" x14ac:dyDescent="0.25"/>
    <row r="963" s="84" customFormat="1" ht="15.75" customHeight="1" x14ac:dyDescent="0.25"/>
    <row r="964" s="84" customFormat="1" ht="15.75" customHeight="1" x14ac:dyDescent="0.25"/>
    <row r="965" s="84" customFormat="1" ht="15.75" customHeight="1" x14ac:dyDescent="0.25"/>
    <row r="966" s="84" customFormat="1" ht="15.75" customHeight="1" x14ac:dyDescent="0.25"/>
    <row r="967" s="84" customFormat="1" ht="15.75" customHeight="1" x14ac:dyDescent="0.25"/>
    <row r="968" s="84" customFormat="1" ht="15.75" customHeight="1" x14ac:dyDescent="0.25"/>
    <row r="969" s="84" customFormat="1" ht="15.75" customHeight="1" x14ac:dyDescent="0.25"/>
    <row r="970" s="84" customFormat="1" ht="15.75" customHeight="1" x14ac:dyDescent="0.25"/>
    <row r="971" s="84" customFormat="1" ht="15.75" customHeight="1" x14ac:dyDescent="0.25"/>
    <row r="972" s="84" customFormat="1" ht="15.75" customHeight="1" x14ac:dyDescent="0.25"/>
    <row r="973" s="84" customFormat="1" ht="15.75" customHeight="1" x14ac:dyDescent="0.25"/>
    <row r="974" s="84" customFormat="1" ht="15.75" customHeight="1" x14ac:dyDescent="0.25"/>
    <row r="975" s="84" customFormat="1" ht="15.75" customHeight="1" x14ac:dyDescent="0.25"/>
    <row r="976" s="84" customFormat="1" ht="15.75" customHeight="1" x14ac:dyDescent="0.25"/>
    <row r="977" s="84" customFormat="1" ht="15.75" customHeight="1" x14ac:dyDescent="0.25"/>
    <row r="978" s="84" customFormat="1" ht="15.75" customHeight="1" x14ac:dyDescent="0.25"/>
    <row r="979" s="84" customFormat="1" ht="15.75" customHeight="1" x14ac:dyDescent="0.25"/>
    <row r="980" s="84" customFormat="1" ht="15.75" customHeight="1" x14ac:dyDescent="0.25"/>
    <row r="981" s="84" customFormat="1" ht="15.75" customHeight="1" x14ac:dyDescent="0.25"/>
    <row r="982" s="84" customFormat="1" ht="15.75" customHeight="1" x14ac:dyDescent="0.25"/>
    <row r="983" s="84" customFormat="1" ht="15.75" customHeight="1" x14ac:dyDescent="0.25"/>
    <row r="984" s="84" customFormat="1" ht="15.75" customHeight="1" x14ac:dyDescent="0.25"/>
    <row r="985" s="84" customFormat="1" ht="15.75" customHeight="1" x14ac:dyDescent="0.25"/>
    <row r="986" s="84" customFormat="1" ht="15.75" customHeight="1" x14ac:dyDescent="0.25"/>
    <row r="987" s="84" customFormat="1" ht="15.75" customHeight="1" x14ac:dyDescent="0.25"/>
    <row r="988" s="84" customFormat="1" ht="15.75" customHeight="1" x14ac:dyDescent="0.25"/>
    <row r="989" s="84" customFormat="1" ht="15.75" customHeight="1" x14ac:dyDescent="0.25"/>
    <row r="990" s="84" customFormat="1" ht="15.75" customHeight="1" x14ac:dyDescent="0.25"/>
    <row r="991" s="84" customFormat="1" ht="15.75" customHeight="1" x14ac:dyDescent="0.25"/>
    <row r="992" s="84" customFormat="1" ht="15.75" customHeight="1" x14ac:dyDescent="0.25"/>
    <row r="993" s="84" customFormat="1" ht="15.75" customHeight="1" x14ac:dyDescent="0.25"/>
    <row r="994" s="84" customFormat="1" ht="15.75" customHeight="1" x14ac:dyDescent="0.25"/>
    <row r="995" s="84" customFormat="1" ht="15.75" customHeight="1" x14ac:dyDescent="0.25"/>
    <row r="996" s="84" customFormat="1" ht="15.75" customHeight="1" x14ac:dyDescent="0.25"/>
    <row r="997" s="84" customFormat="1" ht="15.75" customHeight="1" x14ac:dyDescent="0.25"/>
    <row r="998" s="84" customFormat="1" ht="15.75" customHeight="1" x14ac:dyDescent="0.25"/>
    <row r="999" s="84" customFormat="1" ht="15.75" customHeight="1" x14ac:dyDescent="0.25"/>
    <row r="1000" s="84" customFormat="1" ht="15.75" customHeight="1" x14ac:dyDescent="0.25"/>
  </sheetData>
  <mergeCells count="5">
    <mergeCell ref="C2:O3"/>
    <mergeCell ref="D4:O4"/>
    <mergeCell ref="B5:C5"/>
    <mergeCell ref="Q68:T73"/>
    <mergeCell ref="C72:D78"/>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000"/>
  <sheetViews>
    <sheetView workbookViewId="0">
      <selection activeCell="N6" sqref="N6"/>
    </sheetView>
  </sheetViews>
  <sheetFormatPr defaultColWidth="14.42578125" defaultRowHeight="15" customHeight="1" x14ac:dyDescent="0.25"/>
  <cols>
    <col min="1" max="1" width="28.85546875" customWidth="1"/>
    <col min="2" max="2" width="18.5703125" customWidth="1"/>
    <col min="3" max="6" width="8.7109375" customWidth="1"/>
    <col min="7" max="8" width="18.140625" customWidth="1"/>
    <col min="9" max="18" width="12.140625" customWidth="1"/>
    <col min="19" max="26" width="8.7109375" customWidth="1"/>
  </cols>
  <sheetData>
    <row r="1" spans="1:18" ht="14.25" customHeight="1" x14ac:dyDescent="0.25">
      <c r="A1" s="214" t="s">
        <v>128</v>
      </c>
      <c r="B1" s="83"/>
      <c r="F1" s="63" t="s">
        <v>129</v>
      </c>
      <c r="G1" s="63">
        <v>1</v>
      </c>
      <c r="H1" s="63">
        <v>2</v>
      </c>
      <c r="I1" s="63">
        <v>3</v>
      </c>
      <c r="J1" s="63">
        <v>4</v>
      </c>
      <c r="K1" s="63">
        <v>5</v>
      </c>
      <c r="L1" s="63">
        <v>6</v>
      </c>
      <c r="M1" s="63">
        <v>7</v>
      </c>
      <c r="N1" s="63">
        <v>8</v>
      </c>
      <c r="O1" s="63">
        <v>9</v>
      </c>
      <c r="P1" s="63">
        <v>10</v>
      </c>
      <c r="Q1" s="63">
        <v>11</v>
      </c>
      <c r="R1" s="63">
        <v>12</v>
      </c>
    </row>
    <row r="2" spans="1:18" ht="14.25" customHeight="1" x14ac:dyDescent="0.25">
      <c r="A2" s="83" t="s">
        <v>130</v>
      </c>
      <c r="B2" s="215">
        <v>0</v>
      </c>
      <c r="F2" s="59" t="s">
        <v>131</v>
      </c>
      <c r="G2" s="60">
        <v>111874</v>
      </c>
      <c r="H2" s="60">
        <v>111874</v>
      </c>
      <c r="I2" s="60">
        <v>111874</v>
      </c>
      <c r="J2" s="60">
        <v>133184</v>
      </c>
      <c r="K2" s="60">
        <v>154493</v>
      </c>
      <c r="L2" s="60">
        <v>175802</v>
      </c>
      <c r="M2" s="60">
        <v>179798</v>
      </c>
      <c r="N2" s="60">
        <v>183793</v>
      </c>
      <c r="O2" s="60">
        <v>187789</v>
      </c>
      <c r="P2" s="60">
        <v>191784</v>
      </c>
      <c r="Q2" s="60">
        <v>195780</v>
      </c>
      <c r="R2" s="60">
        <v>199776</v>
      </c>
    </row>
    <row r="3" spans="1:18" ht="14.25" customHeight="1" x14ac:dyDescent="0.25">
      <c r="A3" s="83" t="s">
        <v>132</v>
      </c>
      <c r="B3" s="64">
        <v>4</v>
      </c>
    </row>
    <row r="4" spans="1:18" ht="14.25" customHeight="1" x14ac:dyDescent="0.25">
      <c r="A4" s="83" t="s">
        <v>133</v>
      </c>
      <c r="B4" s="65" t="s">
        <v>134</v>
      </c>
    </row>
    <row r="5" spans="1:18" ht="26.25" customHeight="1" x14ac:dyDescent="0.25">
      <c r="A5" s="83"/>
      <c r="B5" s="83"/>
    </row>
    <row r="6" spans="1:18" ht="14.25" customHeight="1" x14ac:dyDescent="0.25">
      <c r="A6" s="214" t="s">
        <v>135</v>
      </c>
      <c r="G6" s="216" t="s">
        <v>136</v>
      </c>
      <c r="H6" s="216" t="s">
        <v>137</v>
      </c>
      <c r="I6" s="217" t="s">
        <v>134</v>
      </c>
      <c r="J6" s="218" t="s">
        <v>138</v>
      </c>
      <c r="K6" s="218" t="s">
        <v>139</v>
      </c>
      <c r="L6" s="218" t="s">
        <v>140</v>
      </c>
      <c r="M6" s="218" t="s">
        <v>141</v>
      </c>
      <c r="N6" s="218" t="s">
        <v>142</v>
      </c>
    </row>
    <row r="7" spans="1:18" ht="14.25" customHeight="1" x14ac:dyDescent="0.25">
      <c r="A7" s="83" t="s">
        <v>143</v>
      </c>
      <c r="B7" s="219">
        <f>$B$2/HLOOKUP($B$3,$F$1:$R$2,2,FALSE)</f>
        <v>0</v>
      </c>
      <c r="G7" s="220">
        <v>0</v>
      </c>
      <c r="H7" s="220">
        <v>0.12</v>
      </c>
      <c r="I7" s="20">
        <v>0.04</v>
      </c>
      <c r="J7" s="20">
        <v>0.04</v>
      </c>
      <c r="K7" s="20">
        <v>2.4E-2</v>
      </c>
      <c r="L7" s="20">
        <v>1.6E-2</v>
      </c>
      <c r="M7" s="58">
        <v>1.6E-2</v>
      </c>
      <c r="N7" s="58">
        <v>2.1999999999999999E-2</v>
      </c>
    </row>
    <row r="8" spans="1:18" ht="14.25" customHeight="1" x14ac:dyDescent="0.25">
      <c r="A8" s="83" t="s">
        <v>144</v>
      </c>
      <c r="B8" s="67">
        <f>INDEX(I6:N39,MATCH($B$7,$G$6:$G$39,1),MATCH($B$4,$I$6:$N$6,0))</f>
        <v>0.04</v>
      </c>
      <c r="D8" s="136"/>
      <c r="G8" s="220">
        <v>0.12</v>
      </c>
      <c r="H8" s="220">
        <v>0.15</v>
      </c>
      <c r="I8" s="20">
        <v>7.0000000000000007E-2</v>
      </c>
      <c r="J8" s="20">
        <v>7.0000000000000007E-2</v>
      </c>
      <c r="K8" s="20">
        <v>4.2000000000000003E-2</v>
      </c>
      <c r="L8" s="20">
        <v>2.8000000000000004E-2</v>
      </c>
      <c r="M8" s="58">
        <v>2.8000000000000004E-2</v>
      </c>
      <c r="N8" s="58">
        <v>3.9E-2</v>
      </c>
    </row>
    <row r="9" spans="1:18" ht="14.25" customHeight="1" x14ac:dyDescent="0.25">
      <c r="A9" s="83" t="s">
        <v>145</v>
      </c>
      <c r="B9" s="61">
        <f>($B$8*$B$2)</f>
        <v>0</v>
      </c>
      <c r="G9" s="220">
        <v>0.15</v>
      </c>
      <c r="H9" s="220">
        <v>0.17</v>
      </c>
      <c r="I9" s="20">
        <v>7.0000000000000007E-2</v>
      </c>
      <c r="J9" s="20">
        <v>0.08</v>
      </c>
      <c r="K9" s="20">
        <v>4.2000000000000003E-2</v>
      </c>
      <c r="L9" s="20">
        <v>2.8000000000000004E-2</v>
      </c>
      <c r="M9" s="58">
        <v>3.2000000000000001E-2</v>
      </c>
      <c r="N9" s="58">
        <v>3.9E-2</v>
      </c>
    </row>
    <row r="10" spans="1:18" ht="14.25" customHeight="1" x14ac:dyDescent="0.25">
      <c r="A10" s="83" t="s">
        <v>146</v>
      </c>
      <c r="B10" s="61">
        <f>($B$8*$B$2)/12</f>
        <v>0</v>
      </c>
      <c r="G10" s="220">
        <v>0.17</v>
      </c>
      <c r="H10" s="220">
        <v>0.2</v>
      </c>
      <c r="I10" s="20">
        <v>7.4999999999999997E-2</v>
      </c>
      <c r="J10" s="20">
        <v>8.5000000000000006E-2</v>
      </c>
      <c r="K10" s="20">
        <v>4.4999999999999998E-2</v>
      </c>
      <c r="L10" s="20">
        <v>0.03</v>
      </c>
      <c r="M10" s="58">
        <v>3.4000000000000002E-2</v>
      </c>
      <c r="N10" s="58">
        <v>4.2000000000000003E-2</v>
      </c>
    </row>
    <row r="11" spans="1:18" ht="14.25" customHeight="1" x14ac:dyDescent="0.25">
      <c r="A11" s="83" t="s">
        <v>147</v>
      </c>
      <c r="B11" s="221">
        <f>($B$8*$B$2)/52</f>
        <v>0</v>
      </c>
      <c r="G11" s="222">
        <v>0.2</v>
      </c>
      <c r="H11" s="220">
        <v>0.23</v>
      </c>
      <c r="I11" s="20">
        <v>7.4999999999999997E-2</v>
      </c>
      <c r="J11" s="20">
        <v>0.09</v>
      </c>
      <c r="K11" s="20">
        <v>4.4999999999999998E-2</v>
      </c>
      <c r="L11" s="20">
        <v>0.03</v>
      </c>
      <c r="M11" s="58">
        <v>3.5999999999999997E-2</v>
      </c>
      <c r="N11" s="58">
        <v>4.2000000000000003E-2</v>
      </c>
    </row>
    <row r="12" spans="1:18" ht="14.25" customHeight="1" x14ac:dyDescent="0.25">
      <c r="A12" s="83"/>
      <c r="B12" s="83"/>
      <c r="G12" s="222">
        <v>0.23</v>
      </c>
      <c r="H12" s="220">
        <v>0.26</v>
      </c>
      <c r="I12" s="20">
        <v>0.08</v>
      </c>
      <c r="J12" s="20">
        <v>9.5000000000000001E-2</v>
      </c>
      <c r="K12" s="20">
        <v>4.8000000000000001E-2</v>
      </c>
      <c r="L12" s="20">
        <v>3.2000000000000001E-2</v>
      </c>
      <c r="M12" s="58">
        <v>3.8000000000000006E-2</v>
      </c>
      <c r="N12" s="58">
        <v>4.4999999999999998E-2</v>
      </c>
    </row>
    <row r="13" spans="1:18" ht="14.25" customHeight="1" x14ac:dyDescent="0.25">
      <c r="A13" s="83"/>
      <c r="B13" s="83"/>
      <c r="G13" s="222">
        <v>0.26</v>
      </c>
      <c r="H13" s="220">
        <v>0.28999999999999998</v>
      </c>
      <c r="I13" s="20">
        <v>0.08</v>
      </c>
      <c r="J13" s="20">
        <v>9.5000000000000001E-2</v>
      </c>
      <c r="K13" s="20">
        <v>4.8000000000000001E-2</v>
      </c>
      <c r="L13" s="20">
        <v>3.2000000000000001E-2</v>
      </c>
      <c r="M13" s="58">
        <v>3.8000000000000006E-2</v>
      </c>
      <c r="N13" s="58">
        <v>4.4999999999999998E-2</v>
      </c>
    </row>
    <row r="14" spans="1:18" ht="14.25" customHeight="1" x14ac:dyDescent="0.25">
      <c r="A14" s="83"/>
      <c r="B14" s="83"/>
      <c r="G14" s="222">
        <v>0.28999999999999998</v>
      </c>
      <c r="H14" s="220">
        <v>0.32</v>
      </c>
      <c r="I14" s="20">
        <v>0.08</v>
      </c>
      <c r="J14" s="20">
        <v>9.5000000000000001E-2</v>
      </c>
      <c r="K14" s="20">
        <v>4.8000000000000001E-2</v>
      </c>
      <c r="L14" s="20">
        <v>3.2000000000000001E-2</v>
      </c>
      <c r="M14" s="58">
        <v>3.8000000000000006E-2</v>
      </c>
      <c r="N14" s="58">
        <v>4.4999999999999998E-2</v>
      </c>
    </row>
    <row r="15" spans="1:18" ht="14.25" customHeight="1" x14ac:dyDescent="0.25">
      <c r="A15" s="83"/>
      <c r="B15" s="83"/>
      <c r="G15" s="220">
        <v>0.32</v>
      </c>
      <c r="H15" s="220">
        <v>0.35</v>
      </c>
      <c r="I15" s="20">
        <v>0.08</v>
      </c>
      <c r="J15" s="20">
        <v>9.5000000000000001E-2</v>
      </c>
      <c r="K15" s="20">
        <v>4.8000000000000001E-2</v>
      </c>
      <c r="L15" s="20">
        <v>3.2000000000000001E-2</v>
      </c>
      <c r="M15" s="58">
        <v>3.8000000000000006E-2</v>
      </c>
      <c r="N15" s="58">
        <v>4.4999999999999998E-2</v>
      </c>
    </row>
    <row r="16" spans="1:18" ht="14.25" customHeight="1" x14ac:dyDescent="0.25">
      <c r="A16" s="83"/>
      <c r="B16" s="83"/>
      <c r="G16" s="220">
        <v>0.35</v>
      </c>
      <c r="H16" s="220">
        <v>0.38</v>
      </c>
      <c r="I16" s="20">
        <v>0.08</v>
      </c>
      <c r="J16" s="20">
        <v>9.5000000000000001E-2</v>
      </c>
      <c r="K16" s="20">
        <v>4.8000000000000001E-2</v>
      </c>
      <c r="L16" s="20">
        <v>3.2000000000000001E-2</v>
      </c>
      <c r="M16" s="58">
        <v>3.8000000000000006E-2</v>
      </c>
      <c r="N16" s="58">
        <v>4.4999999999999998E-2</v>
      </c>
    </row>
    <row r="17" spans="1:14" ht="14.25" customHeight="1" x14ac:dyDescent="0.25">
      <c r="A17" s="83"/>
      <c r="B17" s="83"/>
      <c r="G17" s="220">
        <v>0.38</v>
      </c>
      <c r="H17" s="220">
        <v>0.41</v>
      </c>
      <c r="I17" s="20">
        <v>0.08</v>
      </c>
      <c r="J17" s="20">
        <v>9.5000000000000001E-2</v>
      </c>
      <c r="K17" s="20">
        <v>4.8000000000000001E-2</v>
      </c>
      <c r="L17" s="20">
        <v>3.2000000000000001E-2</v>
      </c>
      <c r="M17" s="58">
        <v>3.8000000000000006E-2</v>
      </c>
      <c r="N17" s="58">
        <v>4.4999999999999998E-2</v>
      </c>
    </row>
    <row r="18" spans="1:14" ht="14.25" customHeight="1" x14ac:dyDescent="0.25">
      <c r="A18" s="83"/>
      <c r="B18" s="83"/>
      <c r="G18" s="220">
        <v>0.41</v>
      </c>
      <c r="H18" s="220">
        <v>0.44</v>
      </c>
      <c r="I18" s="20">
        <v>0.08</v>
      </c>
      <c r="J18" s="20">
        <v>9.5000000000000001E-2</v>
      </c>
      <c r="K18" s="20">
        <v>4.8000000000000001E-2</v>
      </c>
      <c r="L18" s="20">
        <v>3.2000000000000001E-2</v>
      </c>
      <c r="M18" s="58">
        <v>3.8000000000000006E-2</v>
      </c>
      <c r="N18" s="58">
        <v>4.4999999999999998E-2</v>
      </c>
    </row>
    <row r="19" spans="1:14" ht="14.25" customHeight="1" x14ac:dyDescent="0.25">
      <c r="A19" s="83"/>
      <c r="B19" s="83"/>
      <c r="G19" s="220">
        <v>0.44</v>
      </c>
      <c r="H19" s="220">
        <v>0.47</v>
      </c>
      <c r="I19" s="20">
        <v>0.08</v>
      </c>
      <c r="J19" s="20">
        <v>9.5000000000000001E-2</v>
      </c>
      <c r="K19" s="20">
        <v>4.8000000000000001E-2</v>
      </c>
      <c r="L19" s="20">
        <v>3.2000000000000001E-2</v>
      </c>
      <c r="M19" s="58">
        <v>3.8000000000000006E-2</v>
      </c>
      <c r="N19" s="58">
        <v>4.4999999999999998E-2</v>
      </c>
    </row>
    <row r="20" spans="1:14" ht="14.25" customHeight="1" x14ac:dyDescent="0.25">
      <c r="G20" s="220">
        <v>0.47</v>
      </c>
      <c r="H20" s="220">
        <v>0.5</v>
      </c>
      <c r="I20" s="20">
        <v>0.08</v>
      </c>
      <c r="J20" s="20">
        <v>9.5000000000000001E-2</v>
      </c>
      <c r="K20" s="20">
        <v>4.8000000000000001E-2</v>
      </c>
      <c r="L20" s="20">
        <v>3.2000000000000001E-2</v>
      </c>
      <c r="M20" s="58">
        <v>3.8000000000000006E-2</v>
      </c>
      <c r="N20" s="58">
        <v>4.4999999999999998E-2</v>
      </c>
    </row>
    <row r="21" spans="1:14" ht="14.25" customHeight="1" x14ac:dyDescent="0.25">
      <c r="G21" s="220">
        <v>0.5</v>
      </c>
      <c r="H21" s="220">
        <v>0.53</v>
      </c>
      <c r="I21" s="20">
        <v>0.08</v>
      </c>
      <c r="J21" s="20">
        <v>9.5000000000000001E-2</v>
      </c>
      <c r="K21" s="20">
        <v>4.8000000000000001E-2</v>
      </c>
      <c r="L21" s="20">
        <v>3.2000000000000001E-2</v>
      </c>
      <c r="M21" s="58">
        <v>3.8000000000000006E-2</v>
      </c>
      <c r="N21" s="58">
        <v>4.4999999999999998E-2</v>
      </c>
    </row>
    <row r="22" spans="1:14" ht="14.25" customHeight="1" x14ac:dyDescent="0.25">
      <c r="G22" s="220">
        <v>0.53</v>
      </c>
      <c r="H22" s="220">
        <v>0.56000000000000005</v>
      </c>
      <c r="I22" s="20">
        <v>0.08</v>
      </c>
      <c r="J22" s="20">
        <v>9.5000000000000001E-2</v>
      </c>
      <c r="K22" s="20">
        <v>4.8000000000000001E-2</v>
      </c>
      <c r="L22" s="20">
        <v>3.2000000000000001E-2</v>
      </c>
      <c r="M22" s="58">
        <v>3.8000000000000006E-2</v>
      </c>
      <c r="N22" s="58">
        <v>4.4999999999999998E-2</v>
      </c>
    </row>
    <row r="23" spans="1:14" ht="14.25" customHeight="1" x14ac:dyDescent="0.25">
      <c r="G23" s="220">
        <v>0.56000000000000005</v>
      </c>
      <c r="H23" s="220">
        <v>0.59</v>
      </c>
      <c r="I23" s="20">
        <v>0.08</v>
      </c>
      <c r="J23" s="20">
        <v>9.5000000000000001E-2</v>
      </c>
      <c r="K23" s="20">
        <v>4.8000000000000001E-2</v>
      </c>
      <c r="L23" s="20">
        <v>3.2000000000000001E-2</v>
      </c>
      <c r="M23" s="58">
        <v>3.8000000000000006E-2</v>
      </c>
      <c r="N23" s="58">
        <v>4.4999999999999998E-2</v>
      </c>
    </row>
    <row r="24" spans="1:14" ht="14.25" customHeight="1" x14ac:dyDescent="0.25">
      <c r="A24" s="66" t="s">
        <v>148</v>
      </c>
      <c r="B24" t="s">
        <v>149</v>
      </c>
      <c r="G24" s="220">
        <v>0.59</v>
      </c>
      <c r="H24" s="220">
        <v>0.61</v>
      </c>
      <c r="I24" s="20">
        <v>0.08</v>
      </c>
      <c r="J24" s="20">
        <v>9.5000000000000001E-2</v>
      </c>
      <c r="K24" s="20">
        <v>4.8000000000000001E-2</v>
      </c>
      <c r="L24" s="20">
        <v>3.2000000000000001E-2</v>
      </c>
      <c r="M24" s="58">
        <v>3.8000000000000006E-2</v>
      </c>
      <c r="N24" s="58">
        <v>4.4999999999999998E-2</v>
      </c>
    </row>
    <row r="25" spans="1:14" ht="14.25" customHeight="1" x14ac:dyDescent="0.25">
      <c r="G25" s="220">
        <v>0.61</v>
      </c>
      <c r="H25" s="220">
        <v>0.64</v>
      </c>
      <c r="I25" s="20">
        <v>0.08</v>
      </c>
      <c r="J25" s="20">
        <v>9.5000000000000001E-2</v>
      </c>
      <c r="K25" s="20">
        <v>4.8000000000000001E-2</v>
      </c>
      <c r="L25" s="20">
        <v>3.2000000000000001E-2</v>
      </c>
      <c r="M25" s="58">
        <v>3.8000000000000006E-2</v>
      </c>
      <c r="N25" s="58">
        <v>4.4999999999999998E-2</v>
      </c>
    </row>
    <row r="26" spans="1:14" ht="14.25" customHeight="1" x14ac:dyDescent="0.25">
      <c r="G26" s="220">
        <v>0.64</v>
      </c>
      <c r="H26" s="220">
        <v>0.67</v>
      </c>
      <c r="I26" s="20">
        <v>0.08</v>
      </c>
      <c r="J26" s="20">
        <v>9.5000000000000001E-2</v>
      </c>
      <c r="K26" s="20">
        <v>4.8000000000000001E-2</v>
      </c>
      <c r="L26" s="20">
        <v>3.2000000000000001E-2</v>
      </c>
      <c r="M26" s="58">
        <v>3.8000000000000006E-2</v>
      </c>
      <c r="N26" s="58">
        <v>4.4999999999999998E-2</v>
      </c>
    </row>
    <row r="27" spans="1:14" ht="14.25" customHeight="1" x14ac:dyDescent="0.25">
      <c r="G27" s="220">
        <v>0.67</v>
      </c>
      <c r="H27" s="220">
        <v>0.7</v>
      </c>
      <c r="I27" s="20">
        <v>0.08</v>
      </c>
      <c r="J27" s="20">
        <v>9.5000000000000001E-2</v>
      </c>
      <c r="K27" s="20">
        <v>4.8000000000000001E-2</v>
      </c>
      <c r="L27" s="20">
        <v>3.2000000000000001E-2</v>
      </c>
      <c r="M27" s="58">
        <v>3.8000000000000006E-2</v>
      </c>
      <c r="N27" s="58">
        <v>4.4999999999999998E-2</v>
      </c>
    </row>
    <row r="28" spans="1:14" ht="14.25" customHeight="1" x14ac:dyDescent="0.25">
      <c r="G28" s="220">
        <v>0.7</v>
      </c>
      <c r="H28" s="220">
        <v>0.73</v>
      </c>
      <c r="I28" s="20">
        <v>0.08</v>
      </c>
      <c r="J28" s="20">
        <v>9.5000000000000001E-2</v>
      </c>
      <c r="K28" s="20">
        <v>4.8000000000000001E-2</v>
      </c>
      <c r="L28" s="20">
        <v>3.2000000000000001E-2</v>
      </c>
      <c r="M28" s="58">
        <v>3.8000000000000006E-2</v>
      </c>
      <c r="N28" s="58">
        <v>4.4999999999999998E-2</v>
      </c>
    </row>
    <row r="29" spans="1:14" ht="14.25" customHeight="1" x14ac:dyDescent="0.25">
      <c r="G29" s="220">
        <v>0.73</v>
      </c>
      <c r="H29" s="220">
        <v>0.75</v>
      </c>
      <c r="I29" s="20">
        <v>0.08</v>
      </c>
      <c r="J29" s="20">
        <v>9.5000000000000001E-2</v>
      </c>
      <c r="K29" s="20">
        <v>4.8000000000000001E-2</v>
      </c>
      <c r="L29" s="20">
        <v>3.2000000000000001E-2</v>
      </c>
      <c r="M29" s="58">
        <v>3.8000000000000006E-2</v>
      </c>
      <c r="N29" s="58">
        <v>4.4999999999999998E-2</v>
      </c>
    </row>
    <row r="30" spans="1:14" ht="14.25" customHeight="1" x14ac:dyDescent="0.25">
      <c r="G30" s="220">
        <v>0.75</v>
      </c>
      <c r="H30" s="220">
        <v>0.79</v>
      </c>
      <c r="I30" s="20">
        <v>0.08</v>
      </c>
      <c r="J30" s="20">
        <v>9.5000000000000001E-2</v>
      </c>
      <c r="K30" s="20">
        <v>4.8000000000000001E-2</v>
      </c>
      <c r="L30" s="20">
        <v>3.2000000000000001E-2</v>
      </c>
      <c r="M30" s="58">
        <v>3.8000000000000006E-2</v>
      </c>
      <c r="N30" s="58">
        <v>4.4999999999999998E-2</v>
      </c>
    </row>
    <row r="31" spans="1:14" ht="14.25" customHeight="1" x14ac:dyDescent="0.25">
      <c r="G31" s="220">
        <v>0.79</v>
      </c>
      <c r="H31" s="220">
        <v>0.81</v>
      </c>
      <c r="I31" s="20">
        <v>0.08</v>
      </c>
      <c r="J31" s="20">
        <v>9.5000000000000001E-2</v>
      </c>
      <c r="K31" s="20">
        <v>4.8000000000000001E-2</v>
      </c>
      <c r="L31" s="20">
        <v>3.2000000000000001E-2</v>
      </c>
      <c r="M31" s="58">
        <v>3.8000000000000006E-2</v>
      </c>
      <c r="N31" s="58">
        <v>4.4999999999999998E-2</v>
      </c>
    </row>
    <row r="32" spans="1:14" ht="14.25" customHeight="1" x14ac:dyDescent="0.25">
      <c r="G32" s="220">
        <v>0.81</v>
      </c>
      <c r="H32" s="220">
        <v>0.84</v>
      </c>
      <c r="I32" s="20">
        <v>0.08</v>
      </c>
      <c r="J32" s="20">
        <v>9.5000000000000001E-2</v>
      </c>
      <c r="K32" s="20">
        <v>4.8000000000000001E-2</v>
      </c>
      <c r="L32" s="20">
        <v>3.2000000000000001E-2</v>
      </c>
      <c r="M32" s="58">
        <v>3.8000000000000006E-2</v>
      </c>
      <c r="N32" s="58">
        <v>4.4999999999999998E-2</v>
      </c>
    </row>
    <row r="33" spans="7:14" ht="14.25" customHeight="1" x14ac:dyDescent="0.25">
      <c r="G33" s="220">
        <v>0.84</v>
      </c>
      <c r="H33" s="220">
        <v>0.87</v>
      </c>
      <c r="I33" s="20">
        <v>0.08</v>
      </c>
      <c r="J33" s="20">
        <v>9.5000000000000001E-2</v>
      </c>
      <c r="K33" s="20">
        <v>4.8000000000000001E-2</v>
      </c>
      <c r="L33" s="20">
        <v>3.2000000000000001E-2</v>
      </c>
      <c r="M33" s="58">
        <v>3.8000000000000006E-2</v>
      </c>
      <c r="N33" s="58">
        <v>4.4999999999999998E-2</v>
      </c>
    </row>
    <row r="34" spans="7:14" ht="14.25" customHeight="1" x14ac:dyDescent="0.25">
      <c r="G34" s="220">
        <v>0.87</v>
      </c>
      <c r="H34" s="220">
        <v>0.91</v>
      </c>
      <c r="I34" s="20">
        <v>0.08</v>
      </c>
      <c r="J34" s="20">
        <v>9.5000000000000001E-2</v>
      </c>
      <c r="K34" s="20">
        <v>4.8000000000000001E-2</v>
      </c>
      <c r="L34" s="20">
        <v>3.2000000000000001E-2</v>
      </c>
      <c r="M34" s="58">
        <v>3.8000000000000006E-2</v>
      </c>
      <c r="N34" s="58">
        <v>4.4999999999999998E-2</v>
      </c>
    </row>
    <row r="35" spans="7:14" ht="14.25" customHeight="1" x14ac:dyDescent="0.25">
      <c r="G35" s="220">
        <v>0.91</v>
      </c>
      <c r="H35" s="220">
        <v>0.94</v>
      </c>
      <c r="I35" s="20">
        <v>0.08</v>
      </c>
      <c r="J35" s="20">
        <v>9.5000000000000001E-2</v>
      </c>
      <c r="K35" s="20">
        <v>4.8000000000000001E-2</v>
      </c>
      <c r="L35" s="20">
        <v>3.2000000000000001E-2</v>
      </c>
      <c r="M35" s="58">
        <v>3.8000000000000006E-2</v>
      </c>
      <c r="N35" s="58">
        <v>4.4999999999999998E-2</v>
      </c>
    </row>
    <row r="36" spans="7:14" ht="14.25" customHeight="1" x14ac:dyDescent="0.25">
      <c r="G36" s="220">
        <v>0.94</v>
      </c>
      <c r="H36" s="220">
        <v>0.97</v>
      </c>
      <c r="I36" s="20">
        <v>0.08</v>
      </c>
      <c r="J36" s="20">
        <v>9.5000000000000001E-2</v>
      </c>
      <c r="K36" s="20">
        <v>4.8000000000000001E-2</v>
      </c>
      <c r="L36" s="20">
        <v>3.2000000000000001E-2</v>
      </c>
      <c r="M36" s="58">
        <v>3.8000000000000006E-2</v>
      </c>
      <c r="N36" s="58">
        <v>4.4999999999999998E-2</v>
      </c>
    </row>
    <row r="37" spans="7:14" ht="14.25" customHeight="1" x14ac:dyDescent="0.25">
      <c r="G37" s="220">
        <v>0.97</v>
      </c>
      <c r="H37" s="220">
        <v>1</v>
      </c>
      <c r="I37" s="20">
        <v>0.08</v>
      </c>
      <c r="J37" s="20">
        <v>9.5000000000000001E-2</v>
      </c>
      <c r="K37" s="20">
        <v>4.8000000000000001E-2</v>
      </c>
      <c r="L37" s="20">
        <v>3.2000000000000001E-2</v>
      </c>
      <c r="M37" s="58">
        <v>3.8000000000000006E-2</v>
      </c>
      <c r="N37" s="58">
        <v>4.4999999999999998E-2</v>
      </c>
    </row>
    <row r="38" spans="7:14" ht="14.25" customHeight="1" x14ac:dyDescent="0.25">
      <c r="G38" s="220">
        <v>1</v>
      </c>
      <c r="H38" s="222">
        <v>1.4999</v>
      </c>
      <c r="I38" s="20">
        <v>0.09</v>
      </c>
      <c r="J38" s="20">
        <v>0.105</v>
      </c>
      <c r="K38" s="20">
        <v>5.3999999999999999E-2</v>
      </c>
      <c r="L38" s="20">
        <v>3.5999999999999997E-2</v>
      </c>
      <c r="M38" s="58">
        <v>4.2000000000000003E-2</v>
      </c>
      <c r="N38" s="58">
        <v>5.0999999999999997E-2</v>
      </c>
    </row>
    <row r="39" spans="7:14" ht="14.25" customHeight="1" x14ac:dyDescent="0.25">
      <c r="G39" s="220">
        <v>1.5001</v>
      </c>
      <c r="H39" s="220">
        <v>9.99</v>
      </c>
      <c r="I39" s="20">
        <v>0.1</v>
      </c>
      <c r="J39" s="20">
        <v>0.115</v>
      </c>
      <c r="K39" s="20">
        <v>0.06</v>
      </c>
      <c r="L39" s="20">
        <v>4.0000000000000008E-2</v>
      </c>
      <c r="M39" s="58">
        <v>4.6000000000000006E-2</v>
      </c>
      <c r="N39" s="58">
        <v>5.6000000000000001E-2</v>
      </c>
    </row>
    <row r="40" spans="7:14" ht="14.25" customHeight="1" x14ac:dyDescent="0.25"/>
    <row r="41" spans="7:14" ht="14.25" customHeight="1" x14ac:dyDescent="0.25"/>
    <row r="42" spans="7:14" ht="14.25" customHeight="1" x14ac:dyDescent="0.25"/>
    <row r="43" spans="7:14" ht="14.25" customHeight="1" x14ac:dyDescent="0.25"/>
    <row r="44" spans="7:14" ht="14.25" customHeight="1" x14ac:dyDescent="0.25"/>
    <row r="45" spans="7:14" ht="14.25" customHeight="1" x14ac:dyDescent="0.25"/>
    <row r="46" spans="7:14" ht="14.25" customHeight="1" x14ac:dyDescent="0.25"/>
    <row r="47" spans="7:14" ht="14.25" customHeight="1" x14ac:dyDescent="0.25"/>
    <row r="48" spans="7:1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FcjvAboMH5rFUsZa5s59lPFAZZgqV2mhIed2rxw4qpoBYPyiyuLkAs2puNbWV4ew8f31b0IrB7Xxu3n1FMI10w==" saltValue="4EVKlt3LrxVHfTU8l25gSA==" spinCount="100000" sheet="1" objects="1" scenarios="1"/>
  <dataValidations count="1">
    <dataValidation type="list" allowBlank="1" showErrorMessage="1" sqref="B4" xr:uid="{00000000-0002-0000-0400-000000000000}">
      <formula1>$I$6:$N$6</formula1>
    </dataValidation>
  </dataValidation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0C1FF"/>
  </sheetPr>
  <dimension ref="A1:AB1033"/>
  <sheetViews>
    <sheetView workbookViewId="0"/>
  </sheetViews>
  <sheetFormatPr defaultColWidth="14.42578125" defaultRowHeight="15" customHeight="1" x14ac:dyDescent="0.25"/>
  <cols>
    <col min="1" max="1" width="9.85546875" customWidth="1"/>
    <col min="2" max="5" width="12.85546875" customWidth="1"/>
    <col min="7" max="8" width="12.85546875" customWidth="1"/>
    <col min="9" max="15" width="14" customWidth="1"/>
    <col min="16" max="20" width="8.5703125" customWidth="1"/>
  </cols>
  <sheetData>
    <row r="1" spans="1:28" ht="15" customHeight="1" x14ac:dyDescent="0.25">
      <c r="B1" s="190"/>
    </row>
    <row r="2" spans="1:28" ht="14.25" customHeight="1" x14ac:dyDescent="0.25">
      <c r="A2" s="28"/>
      <c r="B2" s="191"/>
      <c r="C2" s="342" t="s">
        <v>108</v>
      </c>
      <c r="D2" s="343"/>
      <c r="E2" s="343"/>
      <c r="F2" s="343"/>
      <c r="G2" s="343"/>
      <c r="H2" s="343"/>
      <c r="I2" s="343"/>
      <c r="J2" s="343"/>
      <c r="K2" s="343"/>
      <c r="L2" s="343"/>
      <c r="M2" s="343"/>
      <c r="N2" s="343"/>
      <c r="O2" s="344"/>
      <c r="P2" s="29"/>
      <c r="Q2" s="29"/>
      <c r="R2" s="29"/>
      <c r="S2" s="29"/>
      <c r="T2" s="29"/>
      <c r="U2" s="29"/>
      <c r="V2" s="29"/>
      <c r="W2" s="29"/>
      <c r="X2" s="29"/>
      <c r="Y2" s="29"/>
      <c r="Z2" s="29"/>
      <c r="AA2" s="29"/>
      <c r="AB2" s="29"/>
    </row>
    <row r="3" spans="1:28" ht="7.5" customHeight="1" x14ac:dyDescent="0.25">
      <c r="A3" s="28"/>
      <c r="B3" s="30"/>
      <c r="C3" s="345"/>
      <c r="D3" s="345"/>
      <c r="E3" s="345"/>
      <c r="F3" s="345"/>
      <c r="G3" s="345"/>
      <c r="H3" s="345"/>
      <c r="I3" s="345"/>
      <c r="J3" s="345"/>
      <c r="K3" s="345"/>
      <c r="L3" s="345"/>
      <c r="M3" s="345"/>
      <c r="N3" s="345"/>
      <c r="O3" s="346"/>
      <c r="P3" s="29"/>
      <c r="Q3" s="29"/>
      <c r="R3" s="29"/>
      <c r="S3" s="29"/>
      <c r="T3" s="29"/>
      <c r="U3" s="29"/>
      <c r="V3" s="29"/>
      <c r="W3" s="29"/>
      <c r="X3" s="29"/>
      <c r="Y3" s="29"/>
      <c r="Z3" s="29"/>
      <c r="AA3" s="29"/>
      <c r="AB3" s="29"/>
    </row>
    <row r="4" spans="1:28" ht="14.25" customHeight="1" x14ac:dyDescent="0.25">
      <c r="A4" s="28"/>
      <c r="B4" s="31"/>
      <c r="C4" s="32"/>
      <c r="D4" s="347" t="s">
        <v>109</v>
      </c>
      <c r="E4" s="348"/>
      <c r="F4" s="348"/>
      <c r="G4" s="348"/>
      <c r="H4" s="348"/>
      <c r="I4" s="348"/>
      <c r="J4" s="348"/>
      <c r="K4" s="348"/>
      <c r="L4" s="348"/>
      <c r="M4" s="348"/>
      <c r="N4" s="348"/>
      <c r="O4" s="349"/>
      <c r="P4" s="29"/>
      <c r="Q4" s="29"/>
      <c r="R4" s="29"/>
      <c r="S4" s="29"/>
      <c r="T4" s="29"/>
      <c r="U4" s="29"/>
      <c r="V4" s="29"/>
      <c r="W4" s="29"/>
      <c r="X4" s="29"/>
      <c r="Y4" s="29"/>
      <c r="Z4" s="29"/>
      <c r="AA4" s="29"/>
      <c r="AB4" s="29"/>
    </row>
    <row r="5" spans="1:28" ht="14.25" customHeight="1" x14ac:dyDescent="0.25">
      <c r="B5" s="350" t="s">
        <v>86</v>
      </c>
      <c r="C5" s="344"/>
      <c r="D5" s="33">
        <v>1</v>
      </c>
      <c r="E5" s="33">
        <v>2</v>
      </c>
      <c r="F5" s="33">
        <v>3</v>
      </c>
      <c r="G5" s="33">
        <v>4</v>
      </c>
      <c r="H5" s="33">
        <v>5</v>
      </c>
      <c r="I5" s="33">
        <v>6</v>
      </c>
      <c r="J5" s="33">
        <v>7</v>
      </c>
      <c r="K5" s="33">
        <v>8</v>
      </c>
      <c r="L5" s="33">
        <v>9</v>
      </c>
      <c r="M5" s="33">
        <v>10</v>
      </c>
      <c r="N5" s="33">
        <v>11</v>
      </c>
      <c r="O5" s="33">
        <v>12</v>
      </c>
      <c r="P5" s="29"/>
      <c r="Q5" s="34"/>
      <c r="R5" s="136"/>
      <c r="S5" s="136"/>
      <c r="T5" s="136"/>
      <c r="U5" s="29"/>
      <c r="V5" s="29"/>
      <c r="W5" s="29"/>
      <c r="X5" s="29"/>
      <c r="Y5" s="29"/>
      <c r="Z5" s="29"/>
      <c r="AA5" s="29"/>
      <c r="AB5" s="29"/>
    </row>
    <row r="6" spans="1:28" ht="14.25" customHeight="1" x14ac:dyDescent="0.25">
      <c r="B6" s="35" t="s">
        <v>93</v>
      </c>
      <c r="C6" s="36">
        <v>0</v>
      </c>
      <c r="D6" s="192">
        <f>ROUND(($C6*D$68),0)</f>
        <v>0</v>
      </c>
      <c r="E6" s="192">
        <f>ROUND(($C6*$E$68),0)</f>
        <v>0</v>
      </c>
      <c r="F6" s="192">
        <f>ROUND(($C6*$F$68),0)</f>
        <v>0</v>
      </c>
      <c r="G6" s="192">
        <f>ROUND(($C6*$G$68),0)</f>
        <v>0</v>
      </c>
      <c r="H6" s="192">
        <f>ROUND(($C6*$H$68),0)</f>
        <v>0</v>
      </c>
      <c r="I6" s="192">
        <f>ROUND(($C6*$I$68),0)</f>
        <v>0</v>
      </c>
      <c r="J6" s="192">
        <f>ROUND(($C6*$J$68),0)</f>
        <v>0</v>
      </c>
      <c r="K6" s="192">
        <f>ROUND(($C6*$K$68),0)</f>
        <v>0</v>
      </c>
      <c r="L6" s="192">
        <f>ROUND(($C6*$L$68),0)</f>
        <v>0</v>
      </c>
      <c r="M6" s="192">
        <f>ROUND(($C6*$M$68),0)</f>
        <v>0</v>
      </c>
      <c r="N6" s="192">
        <f>ROUND(($C6*$N$68),0)</f>
        <v>0</v>
      </c>
      <c r="O6" s="192">
        <f>ROUND(($C6*$O$68),0)</f>
        <v>0</v>
      </c>
      <c r="P6" s="29"/>
      <c r="Q6" s="136"/>
      <c r="T6" s="136"/>
      <c r="U6" s="29"/>
      <c r="V6" s="29"/>
      <c r="W6" s="29"/>
      <c r="X6" s="29"/>
      <c r="Y6" s="29"/>
      <c r="Z6" s="29"/>
      <c r="AA6" s="29"/>
      <c r="AB6" s="29"/>
    </row>
    <row r="7" spans="1:28" ht="14.25" customHeight="1" x14ac:dyDescent="0.25">
      <c r="B7" s="37" t="s">
        <v>94</v>
      </c>
      <c r="C7" s="38">
        <v>0.12</v>
      </c>
      <c r="D7" s="193">
        <f t="shared" ref="D7:O7" si="0">D8-1</f>
        <v>12845</v>
      </c>
      <c r="E7" s="193">
        <f t="shared" si="0"/>
        <v>12845</v>
      </c>
      <c r="F7" s="193">
        <f t="shared" si="0"/>
        <v>12845</v>
      </c>
      <c r="G7" s="193">
        <f t="shared" si="0"/>
        <v>15292</v>
      </c>
      <c r="H7" s="193">
        <f t="shared" si="0"/>
        <v>17739</v>
      </c>
      <c r="I7" s="193">
        <f t="shared" si="0"/>
        <v>20186</v>
      </c>
      <c r="J7" s="193">
        <f t="shared" si="0"/>
        <v>20645</v>
      </c>
      <c r="K7" s="193">
        <f t="shared" si="0"/>
        <v>21104</v>
      </c>
      <c r="L7" s="193">
        <f t="shared" si="0"/>
        <v>21562</v>
      </c>
      <c r="M7" s="193">
        <f t="shared" si="0"/>
        <v>22021</v>
      </c>
      <c r="N7" s="193">
        <f t="shared" si="0"/>
        <v>22480</v>
      </c>
      <c r="O7" s="193">
        <f t="shared" si="0"/>
        <v>22939</v>
      </c>
      <c r="P7" s="29"/>
      <c r="Q7" s="136"/>
      <c r="T7" s="136"/>
      <c r="U7" s="29"/>
      <c r="V7" s="29"/>
      <c r="W7" s="29"/>
      <c r="X7" s="29"/>
      <c r="Y7" s="29"/>
      <c r="Z7" s="29"/>
      <c r="AA7" s="29"/>
      <c r="AB7" s="29"/>
    </row>
    <row r="8" spans="1:28" ht="14.25" customHeight="1" x14ac:dyDescent="0.25">
      <c r="B8" s="35" t="s">
        <v>93</v>
      </c>
      <c r="C8" s="39">
        <v>0.12</v>
      </c>
      <c r="D8" s="40">
        <f>ROUND(($C8*$D$68),0)</f>
        <v>12846</v>
      </c>
      <c r="E8" s="40">
        <f>ROUND(($C8*$E$68),0)</f>
        <v>12846</v>
      </c>
      <c r="F8" s="40">
        <f>ROUND(($C8*$F$68),0)</f>
        <v>12846</v>
      </c>
      <c r="G8" s="40">
        <f>ROUND(($C8*$G$68),0)</f>
        <v>15293</v>
      </c>
      <c r="H8" s="40">
        <f>ROUND(($C8*$H$68),0)</f>
        <v>17740</v>
      </c>
      <c r="I8" s="40">
        <f>ROUND(($C8*$I$68),0)</f>
        <v>20187</v>
      </c>
      <c r="J8" s="40">
        <f>ROUND(($C8*$J$68),0)</f>
        <v>20646</v>
      </c>
      <c r="K8" s="40">
        <f>ROUND(($C8*$K$68),0)</f>
        <v>21105</v>
      </c>
      <c r="L8" s="40">
        <f>ROUND(($C8*$L$68),0)</f>
        <v>21563</v>
      </c>
      <c r="M8" s="40">
        <f>ROUND(($C8*$M$68),0)</f>
        <v>22022</v>
      </c>
      <c r="N8" s="40">
        <f>ROUND(($C8*$N$68),0)</f>
        <v>22481</v>
      </c>
      <c r="O8" s="40">
        <f>ROUND(($C8*$O$68),0)</f>
        <v>22940</v>
      </c>
      <c r="P8" s="29"/>
      <c r="Q8" s="136"/>
      <c r="T8" s="136"/>
      <c r="U8" s="29"/>
      <c r="V8" s="29"/>
      <c r="W8" s="29"/>
      <c r="X8" s="29"/>
      <c r="Y8" s="29"/>
      <c r="Z8" s="29"/>
      <c r="AA8" s="29"/>
      <c r="AB8" s="29"/>
    </row>
    <row r="9" spans="1:28" ht="14.25" customHeight="1" x14ac:dyDescent="0.25">
      <c r="B9" s="37" t="s">
        <v>94</v>
      </c>
      <c r="C9" s="38">
        <v>0.15</v>
      </c>
      <c r="D9" s="41">
        <f t="shared" ref="D9:O9" si="1">D10-1</f>
        <v>16057</v>
      </c>
      <c r="E9" s="41">
        <f t="shared" si="1"/>
        <v>16057</v>
      </c>
      <c r="F9" s="41">
        <f t="shared" si="1"/>
        <v>16057</v>
      </c>
      <c r="G9" s="41">
        <f t="shared" si="1"/>
        <v>19115</v>
      </c>
      <c r="H9" s="41">
        <f t="shared" si="1"/>
        <v>22174</v>
      </c>
      <c r="I9" s="41">
        <f t="shared" si="1"/>
        <v>25233</v>
      </c>
      <c r="J9" s="41">
        <f t="shared" si="1"/>
        <v>25806</v>
      </c>
      <c r="K9" s="41">
        <f t="shared" si="1"/>
        <v>26380</v>
      </c>
      <c r="L9" s="41">
        <f t="shared" si="1"/>
        <v>26953</v>
      </c>
      <c r="M9" s="41">
        <f t="shared" si="1"/>
        <v>27527</v>
      </c>
      <c r="N9" s="41">
        <f t="shared" si="1"/>
        <v>28100</v>
      </c>
      <c r="O9" s="41">
        <f t="shared" si="1"/>
        <v>28674</v>
      </c>
      <c r="P9" s="29"/>
      <c r="Q9" s="136"/>
      <c r="T9" s="136"/>
      <c r="U9" s="29"/>
      <c r="V9" s="29"/>
      <c r="W9" s="29"/>
      <c r="X9" s="29"/>
      <c r="Y9" s="29"/>
      <c r="Z9" s="29"/>
      <c r="AA9" s="29"/>
      <c r="AB9" s="29"/>
    </row>
    <row r="10" spans="1:28" ht="14.25" customHeight="1" x14ac:dyDescent="0.25">
      <c r="B10" s="35" t="s">
        <v>93</v>
      </c>
      <c r="C10" s="39">
        <v>0.15</v>
      </c>
      <c r="D10" s="194">
        <f>ROUND(($C10*$D$68),0)</f>
        <v>16058</v>
      </c>
      <c r="E10" s="194">
        <f>ROUND(($C10*$E$68),0)</f>
        <v>16058</v>
      </c>
      <c r="F10" s="194">
        <f>ROUND(($C10*$F$68),0)</f>
        <v>16058</v>
      </c>
      <c r="G10" s="194">
        <f>ROUND(($C10*$G$68),0)</f>
        <v>19116</v>
      </c>
      <c r="H10" s="194">
        <f>ROUND(($C10*$H$68),0)</f>
        <v>22175</v>
      </c>
      <c r="I10" s="194">
        <f>ROUND(($C10*$I$68),0)</f>
        <v>25234</v>
      </c>
      <c r="J10" s="194">
        <f>ROUND(($C10*$J$68),0)</f>
        <v>25807</v>
      </c>
      <c r="K10" s="194">
        <f>ROUND(($C10*$K$68),0)</f>
        <v>26381</v>
      </c>
      <c r="L10" s="194">
        <f>ROUND(($C10*$L$68),0)</f>
        <v>26954</v>
      </c>
      <c r="M10" s="194">
        <f>ROUND(($C10*$M$68),0)</f>
        <v>27528</v>
      </c>
      <c r="N10" s="194">
        <f>ROUND(($C10*$N$68),0)</f>
        <v>28101</v>
      </c>
      <c r="O10" s="194">
        <f>ROUND(($C10*$O$68),0)</f>
        <v>28675</v>
      </c>
      <c r="P10" s="29"/>
      <c r="Q10" s="136"/>
      <c r="T10" s="136"/>
      <c r="U10" s="29"/>
      <c r="V10" s="29"/>
      <c r="W10" s="29"/>
      <c r="X10" s="29"/>
      <c r="Y10" s="29"/>
      <c r="Z10" s="29"/>
      <c r="AA10" s="29"/>
      <c r="AB10" s="29"/>
    </row>
    <row r="11" spans="1:28" ht="14.25" customHeight="1" x14ac:dyDescent="0.25">
      <c r="B11" s="37" t="s">
        <v>94</v>
      </c>
      <c r="C11" s="38">
        <v>0.17</v>
      </c>
      <c r="D11" s="194">
        <f t="shared" ref="D11:O11" si="2">D12-1</f>
        <v>18198</v>
      </c>
      <c r="E11" s="194">
        <f t="shared" si="2"/>
        <v>18198</v>
      </c>
      <c r="F11" s="194">
        <f t="shared" si="2"/>
        <v>18198</v>
      </c>
      <c r="G11" s="194">
        <f t="shared" si="2"/>
        <v>21664</v>
      </c>
      <c r="H11" s="194">
        <f t="shared" si="2"/>
        <v>25131</v>
      </c>
      <c r="I11" s="194">
        <f t="shared" si="2"/>
        <v>28597</v>
      </c>
      <c r="J11" s="194">
        <f t="shared" si="2"/>
        <v>29247</v>
      </c>
      <c r="K11" s="194">
        <f t="shared" si="2"/>
        <v>29897</v>
      </c>
      <c r="L11" s="194">
        <f t="shared" si="2"/>
        <v>30547</v>
      </c>
      <c r="M11" s="194">
        <f t="shared" si="2"/>
        <v>31197</v>
      </c>
      <c r="N11" s="194">
        <f t="shared" si="2"/>
        <v>31847</v>
      </c>
      <c r="O11" s="194">
        <f t="shared" si="2"/>
        <v>32497</v>
      </c>
      <c r="P11" s="29"/>
      <c r="Q11" s="136"/>
      <c r="T11" s="136"/>
      <c r="U11" s="29"/>
      <c r="V11" s="29"/>
      <c r="W11" s="29"/>
      <c r="X11" s="29"/>
      <c r="Y11" s="29"/>
      <c r="Z11" s="29"/>
      <c r="AA11" s="29"/>
      <c r="AB11" s="29"/>
    </row>
    <row r="12" spans="1:28" ht="14.25" customHeight="1" x14ac:dyDescent="0.25">
      <c r="B12" s="35" t="s">
        <v>93</v>
      </c>
      <c r="C12" s="39">
        <v>0.17</v>
      </c>
      <c r="D12" s="195">
        <f>ROUND(($C12*$D$68),0)</f>
        <v>18199</v>
      </c>
      <c r="E12" s="195">
        <f>ROUND(($C12*$E$68),0)</f>
        <v>18199</v>
      </c>
      <c r="F12" s="195">
        <f>ROUND(($C12*$F$68),0)</f>
        <v>18199</v>
      </c>
      <c r="G12" s="195">
        <f>ROUND(($C12*$G$68),0)</f>
        <v>21665</v>
      </c>
      <c r="H12" s="195">
        <f>ROUND(($C12*$H$68),0)</f>
        <v>25132</v>
      </c>
      <c r="I12" s="195">
        <f>ROUND(($C12*$I$68),0)</f>
        <v>28598</v>
      </c>
      <c r="J12" s="195">
        <f>ROUND(($C12*$J$68),0)</f>
        <v>29248</v>
      </c>
      <c r="K12" s="195">
        <f>ROUND(($C12*$K$68),0)</f>
        <v>29898</v>
      </c>
      <c r="L12" s="195">
        <f>ROUND(($C12*$L$68),0)</f>
        <v>30548</v>
      </c>
      <c r="M12" s="195">
        <f>ROUND(($C12*$M$68),0)</f>
        <v>31198</v>
      </c>
      <c r="N12" s="195">
        <f>ROUND(($C12*$N$68),0)</f>
        <v>31848</v>
      </c>
      <c r="O12" s="195">
        <f>ROUND(($C12*$O$68),0)</f>
        <v>32498</v>
      </c>
      <c r="P12" s="29"/>
      <c r="Q12" s="136"/>
      <c r="T12" s="136"/>
      <c r="U12" s="29"/>
      <c r="V12" s="29"/>
      <c r="W12" s="29"/>
      <c r="X12" s="29"/>
      <c r="Y12" s="29"/>
      <c r="Z12" s="29"/>
      <c r="AA12" s="29"/>
      <c r="AB12" s="29"/>
    </row>
    <row r="13" spans="1:28" ht="14.25" customHeight="1" x14ac:dyDescent="0.25">
      <c r="B13" s="37" t="s">
        <v>94</v>
      </c>
      <c r="C13" s="38">
        <v>0.2</v>
      </c>
      <c r="D13" s="40">
        <f t="shared" ref="D13:O13" si="3">D14-1</f>
        <v>21409</v>
      </c>
      <c r="E13" s="40">
        <f t="shared" si="3"/>
        <v>21409</v>
      </c>
      <c r="F13" s="40">
        <f t="shared" si="3"/>
        <v>21409</v>
      </c>
      <c r="G13" s="40">
        <f t="shared" si="3"/>
        <v>25488</v>
      </c>
      <c r="H13" s="40">
        <f t="shared" si="3"/>
        <v>29566</v>
      </c>
      <c r="I13" s="40">
        <f t="shared" si="3"/>
        <v>33644</v>
      </c>
      <c r="J13" s="40">
        <f t="shared" si="3"/>
        <v>34409</v>
      </c>
      <c r="K13" s="40">
        <f t="shared" si="3"/>
        <v>35173</v>
      </c>
      <c r="L13" s="40">
        <f t="shared" si="3"/>
        <v>35938</v>
      </c>
      <c r="M13" s="40">
        <f t="shared" si="3"/>
        <v>36703</v>
      </c>
      <c r="N13" s="40">
        <f t="shared" si="3"/>
        <v>37467</v>
      </c>
      <c r="O13" s="40">
        <f t="shared" si="3"/>
        <v>38232</v>
      </c>
      <c r="P13" s="29"/>
      <c r="Q13" s="136"/>
      <c r="T13" s="136"/>
      <c r="U13" s="29"/>
      <c r="V13" s="29"/>
      <c r="W13" s="29"/>
      <c r="X13" s="29"/>
      <c r="Y13" s="29"/>
      <c r="Z13" s="29"/>
      <c r="AA13" s="29"/>
      <c r="AB13" s="29"/>
    </row>
    <row r="14" spans="1:28" ht="14.25" customHeight="1" x14ac:dyDescent="0.25">
      <c r="B14" s="35" t="s">
        <v>93</v>
      </c>
      <c r="C14" s="39">
        <v>0.2</v>
      </c>
      <c r="D14" s="192">
        <f>ROUND(($C14*$D$68),0)</f>
        <v>21410</v>
      </c>
      <c r="E14" s="192">
        <f>ROUND(($C14*$E$68),0)</f>
        <v>21410</v>
      </c>
      <c r="F14" s="192">
        <f>ROUND(($C14*$F$68),0)</f>
        <v>21410</v>
      </c>
      <c r="G14" s="192">
        <f>ROUND(($C14*$G$68),0)</f>
        <v>25489</v>
      </c>
      <c r="H14" s="192">
        <f>ROUND(($C14*$H$68),0)</f>
        <v>29567</v>
      </c>
      <c r="I14" s="192">
        <f>ROUND(($C14*$I$68),0)</f>
        <v>33645</v>
      </c>
      <c r="J14" s="192">
        <f>ROUND(($C14*$J$68),0)</f>
        <v>34410</v>
      </c>
      <c r="K14" s="192">
        <f>ROUND(($C14*$K$68),0)</f>
        <v>35174</v>
      </c>
      <c r="L14" s="192">
        <f>ROUND(($C14*$L$68),0)</f>
        <v>35939</v>
      </c>
      <c r="M14" s="192">
        <f>ROUND(($C14*$M$68),0)</f>
        <v>36704</v>
      </c>
      <c r="N14" s="192">
        <f>ROUND(($C14*$N$68),0)</f>
        <v>37468</v>
      </c>
      <c r="O14" s="192">
        <f>ROUND(($C14*$O$68),0)</f>
        <v>38233</v>
      </c>
      <c r="P14" s="29"/>
      <c r="Q14" s="136"/>
      <c r="T14" s="136"/>
      <c r="U14" s="29"/>
      <c r="V14" s="29"/>
      <c r="W14" s="29"/>
      <c r="X14" s="29"/>
      <c r="Y14" s="29"/>
      <c r="Z14" s="29"/>
      <c r="AA14" s="29"/>
      <c r="AB14" s="29"/>
    </row>
    <row r="15" spans="1:28" ht="14.25" customHeight="1" x14ac:dyDescent="0.25">
      <c r="B15" s="37" t="s">
        <v>94</v>
      </c>
      <c r="C15" s="38">
        <v>0.23</v>
      </c>
      <c r="D15" s="194">
        <f t="shared" ref="D15:O15" si="4">D16-1</f>
        <v>24621</v>
      </c>
      <c r="E15" s="194">
        <f t="shared" si="4"/>
        <v>24621</v>
      </c>
      <c r="F15" s="194">
        <f t="shared" si="4"/>
        <v>24621</v>
      </c>
      <c r="G15" s="194">
        <f t="shared" si="4"/>
        <v>29311</v>
      </c>
      <c r="H15" s="194">
        <f t="shared" si="4"/>
        <v>34001</v>
      </c>
      <c r="I15" s="194">
        <f t="shared" si="4"/>
        <v>38691</v>
      </c>
      <c r="J15" s="194">
        <f t="shared" si="4"/>
        <v>39570</v>
      </c>
      <c r="K15" s="194">
        <f t="shared" si="4"/>
        <v>40449</v>
      </c>
      <c r="L15" s="194">
        <f t="shared" si="4"/>
        <v>41329</v>
      </c>
      <c r="M15" s="194">
        <f t="shared" si="4"/>
        <v>42208</v>
      </c>
      <c r="N15" s="194">
        <f t="shared" si="4"/>
        <v>43087</v>
      </c>
      <c r="O15" s="194">
        <f t="shared" si="4"/>
        <v>43967</v>
      </c>
      <c r="P15" s="29"/>
      <c r="Q15" s="136"/>
      <c r="T15" s="136"/>
      <c r="U15" s="29"/>
      <c r="V15" s="29"/>
      <c r="W15" s="29"/>
      <c r="X15" s="29"/>
      <c r="Y15" s="29"/>
      <c r="Z15" s="29"/>
      <c r="AA15" s="29"/>
      <c r="AB15" s="29"/>
    </row>
    <row r="16" spans="1:28" ht="14.25" customHeight="1" x14ac:dyDescent="0.25">
      <c r="B16" s="35" t="s">
        <v>93</v>
      </c>
      <c r="C16" s="39">
        <v>0.23</v>
      </c>
      <c r="D16" s="195">
        <f>ROUND(($C16*$D$68),0)</f>
        <v>24622</v>
      </c>
      <c r="E16" s="195">
        <f>ROUND(($C16*$E$68),0)</f>
        <v>24622</v>
      </c>
      <c r="F16" s="195">
        <f>ROUND(($C16*$F$68),0)</f>
        <v>24622</v>
      </c>
      <c r="G16" s="195">
        <f>ROUND(($C16*$G$68),0)</f>
        <v>29312</v>
      </c>
      <c r="H16" s="195">
        <f>ROUND(($C16*$H$68),0)</f>
        <v>34002</v>
      </c>
      <c r="I16" s="195">
        <f>ROUND(($C16*$I$68),0)</f>
        <v>38692</v>
      </c>
      <c r="J16" s="195">
        <f>ROUND(($C16*$J$68),0)</f>
        <v>39571</v>
      </c>
      <c r="K16" s="195">
        <f>ROUND(($C16*$K$68),0)</f>
        <v>40450</v>
      </c>
      <c r="L16" s="195">
        <f>ROUND(($C16*$L$68),0)</f>
        <v>41330</v>
      </c>
      <c r="M16" s="195">
        <f>ROUND(($C16*$M$68),0)</f>
        <v>42209</v>
      </c>
      <c r="N16" s="195">
        <f>ROUND(($C16*$N$68),0)</f>
        <v>43088</v>
      </c>
      <c r="O16" s="195">
        <f>ROUND(($C16*$O$68),0)</f>
        <v>43968</v>
      </c>
      <c r="P16" s="29"/>
      <c r="Q16" s="136"/>
      <c r="T16" s="136"/>
      <c r="U16" s="29"/>
      <c r="V16" s="29"/>
      <c r="W16" s="29"/>
      <c r="X16" s="29"/>
      <c r="Y16" s="29"/>
      <c r="Z16" s="29"/>
      <c r="AA16" s="29"/>
      <c r="AB16" s="29"/>
    </row>
    <row r="17" spans="2:28" ht="14.25" customHeight="1" x14ac:dyDescent="0.25">
      <c r="B17" s="37" t="s">
        <v>94</v>
      </c>
      <c r="C17" s="38">
        <v>0.26</v>
      </c>
      <c r="D17" s="40">
        <f t="shared" ref="D17:O17" si="5">D18-1</f>
        <v>27833</v>
      </c>
      <c r="E17" s="40">
        <f t="shared" si="5"/>
        <v>27833</v>
      </c>
      <c r="F17" s="40">
        <f t="shared" si="5"/>
        <v>27833</v>
      </c>
      <c r="G17" s="40">
        <f t="shared" si="5"/>
        <v>33134</v>
      </c>
      <c r="H17" s="40">
        <f t="shared" si="5"/>
        <v>38436</v>
      </c>
      <c r="I17" s="40">
        <f t="shared" si="5"/>
        <v>43737</v>
      </c>
      <c r="J17" s="40">
        <f t="shared" si="5"/>
        <v>44731</v>
      </c>
      <c r="K17" s="40">
        <f t="shared" si="5"/>
        <v>45726</v>
      </c>
      <c r="L17" s="40">
        <f t="shared" si="5"/>
        <v>46720</v>
      </c>
      <c r="M17" s="40">
        <f t="shared" si="5"/>
        <v>47714</v>
      </c>
      <c r="N17" s="40">
        <f t="shared" si="5"/>
        <v>48708</v>
      </c>
      <c r="O17" s="40">
        <f t="shared" si="5"/>
        <v>49702</v>
      </c>
      <c r="P17" s="29"/>
      <c r="Q17" s="136"/>
      <c r="T17" s="136"/>
      <c r="U17" s="29"/>
      <c r="V17" s="29"/>
      <c r="W17" s="29"/>
      <c r="X17" s="29"/>
      <c r="Y17" s="29"/>
      <c r="Z17" s="29"/>
      <c r="AA17" s="29"/>
      <c r="AB17" s="29"/>
    </row>
    <row r="18" spans="2:28" ht="14.25" customHeight="1" x14ac:dyDescent="0.25">
      <c r="B18" s="35" t="s">
        <v>93</v>
      </c>
      <c r="C18" s="39">
        <v>0.26</v>
      </c>
      <c r="D18" s="192">
        <f>ROUND(($C18*$D$68),0)</f>
        <v>27834</v>
      </c>
      <c r="E18" s="192">
        <f>ROUND(($C18*$E$68),0)</f>
        <v>27834</v>
      </c>
      <c r="F18" s="192">
        <f>ROUND(($C18*$F$68),0)</f>
        <v>27834</v>
      </c>
      <c r="G18" s="192">
        <f>ROUND(($C18*$G$68),0)</f>
        <v>33135</v>
      </c>
      <c r="H18" s="192">
        <f>ROUND(($C18*$H$68),0)</f>
        <v>38437</v>
      </c>
      <c r="I18" s="192">
        <f>ROUND(($C18*$I$68),0)</f>
        <v>43738</v>
      </c>
      <c r="J18" s="192">
        <f>ROUND(($C18*$J$68),0)</f>
        <v>44732</v>
      </c>
      <c r="K18" s="192">
        <f>ROUND(($C18*$K$68),0)</f>
        <v>45727</v>
      </c>
      <c r="L18" s="192">
        <f>ROUND(($C18*$L$68),0)</f>
        <v>46721</v>
      </c>
      <c r="M18" s="192">
        <f>ROUND(($C18*$M$68),0)</f>
        <v>47715</v>
      </c>
      <c r="N18" s="192">
        <f>ROUND(($C18*$N$68),0)</f>
        <v>48709</v>
      </c>
      <c r="O18" s="192">
        <f>ROUND(($C18*$O$68),0)</f>
        <v>49703</v>
      </c>
      <c r="P18" s="29"/>
      <c r="Q18" s="136"/>
      <c r="T18" s="136"/>
      <c r="U18" s="29"/>
      <c r="V18" s="29"/>
      <c r="W18" s="29"/>
      <c r="X18" s="29"/>
      <c r="Y18" s="29"/>
      <c r="Z18" s="29"/>
      <c r="AA18" s="29"/>
      <c r="AB18" s="29"/>
    </row>
    <row r="19" spans="2:28" ht="14.25" customHeight="1" x14ac:dyDescent="0.25">
      <c r="B19" s="37" t="s">
        <v>94</v>
      </c>
      <c r="C19" s="38">
        <v>0.28999999999999998</v>
      </c>
      <c r="D19" s="194">
        <f t="shared" ref="D19:O19" si="6">D20-1</f>
        <v>31044</v>
      </c>
      <c r="E19" s="194">
        <f t="shared" si="6"/>
        <v>31044</v>
      </c>
      <c r="F19" s="194">
        <f t="shared" si="6"/>
        <v>31044</v>
      </c>
      <c r="G19" s="194">
        <f t="shared" si="6"/>
        <v>36957</v>
      </c>
      <c r="H19" s="194">
        <f t="shared" si="6"/>
        <v>42871</v>
      </c>
      <c r="I19" s="194">
        <f t="shared" si="6"/>
        <v>48784</v>
      </c>
      <c r="J19" s="194">
        <f t="shared" si="6"/>
        <v>49893</v>
      </c>
      <c r="K19" s="194">
        <f t="shared" si="6"/>
        <v>51002</v>
      </c>
      <c r="L19" s="194">
        <f t="shared" si="6"/>
        <v>52110</v>
      </c>
      <c r="M19" s="194">
        <f t="shared" si="6"/>
        <v>53219</v>
      </c>
      <c r="N19" s="194">
        <f t="shared" si="6"/>
        <v>54328</v>
      </c>
      <c r="O19" s="194">
        <f t="shared" si="6"/>
        <v>55437</v>
      </c>
      <c r="P19" s="29"/>
      <c r="Q19" s="136"/>
      <c r="T19" s="136"/>
      <c r="U19" s="29"/>
      <c r="V19" s="29"/>
      <c r="W19" s="29"/>
      <c r="X19" s="29"/>
      <c r="Y19" s="29"/>
      <c r="Z19" s="29"/>
      <c r="AA19" s="29"/>
      <c r="AB19" s="29"/>
    </row>
    <row r="20" spans="2:28" ht="14.25" customHeight="1" x14ac:dyDescent="0.25">
      <c r="B20" s="35" t="s">
        <v>93</v>
      </c>
      <c r="C20" s="39">
        <v>0.28999999999999998</v>
      </c>
      <c r="D20" s="195">
        <f>ROUND(($C20*$D$68),0)</f>
        <v>31045</v>
      </c>
      <c r="E20" s="195">
        <f>ROUND(($C20*$E$68),0)</f>
        <v>31045</v>
      </c>
      <c r="F20" s="195">
        <f>ROUND(($C20*$F$68),0)</f>
        <v>31045</v>
      </c>
      <c r="G20" s="195">
        <f>ROUND(($C20*$G$68),0)</f>
        <v>36958</v>
      </c>
      <c r="H20" s="195">
        <f>ROUND(($C20*$H$68),0)</f>
        <v>42872</v>
      </c>
      <c r="I20" s="195">
        <f>ROUND(($C20*$I$68),0)</f>
        <v>48785</v>
      </c>
      <c r="J20" s="195">
        <f>ROUND(($C20*$J$68),0)</f>
        <v>49894</v>
      </c>
      <c r="K20" s="195">
        <f>ROUND(($C20*$K$68),0)</f>
        <v>51003</v>
      </c>
      <c r="L20" s="195">
        <f>ROUND(($C20*$L$68),0)</f>
        <v>52111</v>
      </c>
      <c r="M20" s="195">
        <f>ROUND(($C20*$M$68),0)</f>
        <v>53220</v>
      </c>
      <c r="N20" s="195">
        <f>ROUND(($C20*$N$68),0)</f>
        <v>54329</v>
      </c>
      <c r="O20" s="195">
        <f>ROUND(($C20*$O$68),0)</f>
        <v>55438</v>
      </c>
      <c r="P20" s="29"/>
      <c r="Q20" s="136"/>
      <c r="R20" s="136"/>
      <c r="S20" s="136"/>
      <c r="T20" s="136"/>
      <c r="U20" s="29"/>
      <c r="V20" s="29"/>
      <c r="W20" s="29"/>
      <c r="X20" s="29"/>
      <c r="Y20" s="29"/>
      <c r="Z20" s="29"/>
      <c r="AA20" s="29"/>
      <c r="AB20" s="29"/>
    </row>
    <row r="21" spans="2:28" ht="14.25" customHeight="1" x14ac:dyDescent="0.25">
      <c r="B21" s="37" t="s">
        <v>94</v>
      </c>
      <c r="C21" s="38">
        <v>0.32</v>
      </c>
      <c r="D21" s="40">
        <f t="shared" ref="D21:O21" si="7">D22-1</f>
        <v>34256</v>
      </c>
      <c r="E21" s="40">
        <f t="shared" si="7"/>
        <v>34256</v>
      </c>
      <c r="F21" s="40">
        <f t="shared" si="7"/>
        <v>34256</v>
      </c>
      <c r="G21" s="40">
        <f t="shared" si="7"/>
        <v>40781</v>
      </c>
      <c r="H21" s="40">
        <f t="shared" si="7"/>
        <v>47306</v>
      </c>
      <c r="I21" s="40">
        <f t="shared" si="7"/>
        <v>53831</v>
      </c>
      <c r="J21" s="40">
        <f t="shared" si="7"/>
        <v>55054</v>
      </c>
      <c r="K21" s="40">
        <f t="shared" si="7"/>
        <v>56278</v>
      </c>
      <c r="L21" s="40">
        <f t="shared" si="7"/>
        <v>57501</v>
      </c>
      <c r="M21" s="40">
        <f t="shared" si="7"/>
        <v>58725</v>
      </c>
      <c r="N21" s="40">
        <f t="shared" si="7"/>
        <v>59948</v>
      </c>
      <c r="O21" s="40">
        <f t="shared" si="7"/>
        <v>61172</v>
      </c>
      <c r="P21" s="29"/>
      <c r="Q21" s="29"/>
      <c r="R21" s="29"/>
      <c r="S21" s="29"/>
      <c r="T21" s="29"/>
      <c r="U21" s="29"/>
      <c r="V21" s="29"/>
      <c r="W21" s="29"/>
      <c r="X21" s="29"/>
      <c r="Y21" s="29"/>
      <c r="Z21" s="29"/>
      <c r="AA21" s="29"/>
      <c r="AB21" s="29"/>
    </row>
    <row r="22" spans="2:28" ht="14.25" customHeight="1" x14ac:dyDescent="0.25">
      <c r="B22" s="35" t="s">
        <v>93</v>
      </c>
      <c r="C22" s="39">
        <v>0.32</v>
      </c>
      <c r="D22" s="192">
        <f>ROUND(($C22*$D$68),0)</f>
        <v>34257</v>
      </c>
      <c r="E22" s="192">
        <f>ROUND(($C22*$E$68),0)</f>
        <v>34257</v>
      </c>
      <c r="F22" s="192">
        <f>ROUND(($C22*$F$68),0)</f>
        <v>34257</v>
      </c>
      <c r="G22" s="192">
        <f>ROUND(($C22*$G$68),0)</f>
        <v>40782</v>
      </c>
      <c r="H22" s="192">
        <f>ROUND(($C22*$H$68),0)</f>
        <v>47307</v>
      </c>
      <c r="I22" s="192">
        <f>ROUND(($C22*$I$68),0)</f>
        <v>53832</v>
      </c>
      <c r="J22" s="192">
        <f>ROUND(($C22*$J$68),0)</f>
        <v>55055</v>
      </c>
      <c r="K22" s="192">
        <f>ROUND(($C22*$K$68),0)</f>
        <v>56279</v>
      </c>
      <c r="L22" s="192">
        <f>ROUND(($C22*$L$68),0)</f>
        <v>57502</v>
      </c>
      <c r="M22" s="192">
        <f>ROUND(($C22*$M$68),0)</f>
        <v>58726</v>
      </c>
      <c r="N22" s="192">
        <f>ROUND(($C22*$N$68),0)</f>
        <v>59949</v>
      </c>
      <c r="O22" s="192">
        <f>ROUND(($C22*$O$68),0)</f>
        <v>61173</v>
      </c>
      <c r="P22" s="29"/>
      <c r="Q22" s="29"/>
      <c r="R22" s="29"/>
      <c r="S22" s="29"/>
      <c r="T22" s="29"/>
      <c r="U22" s="29"/>
      <c r="V22" s="29"/>
      <c r="W22" s="29"/>
      <c r="X22" s="29"/>
      <c r="Y22" s="29"/>
      <c r="Z22" s="29"/>
      <c r="AA22" s="29"/>
      <c r="AB22" s="29"/>
    </row>
    <row r="23" spans="2:28" ht="14.25" customHeight="1" x14ac:dyDescent="0.25">
      <c r="B23" s="37" t="s">
        <v>94</v>
      </c>
      <c r="C23" s="38">
        <v>0.35</v>
      </c>
      <c r="D23" s="194">
        <f t="shared" ref="D23:O23" si="8">D24-1</f>
        <v>37467</v>
      </c>
      <c r="E23" s="194">
        <f t="shared" si="8"/>
        <v>37467</v>
      </c>
      <c r="F23" s="194">
        <f t="shared" si="8"/>
        <v>37467</v>
      </c>
      <c r="G23" s="194">
        <f t="shared" si="8"/>
        <v>44604</v>
      </c>
      <c r="H23" s="194">
        <f t="shared" si="8"/>
        <v>51741</v>
      </c>
      <c r="I23" s="194">
        <f t="shared" si="8"/>
        <v>58878</v>
      </c>
      <c r="J23" s="194">
        <f t="shared" si="8"/>
        <v>60216</v>
      </c>
      <c r="K23" s="194">
        <f t="shared" si="8"/>
        <v>61554</v>
      </c>
      <c r="L23" s="194">
        <f t="shared" si="8"/>
        <v>62892</v>
      </c>
      <c r="M23" s="194">
        <f t="shared" si="8"/>
        <v>64230</v>
      </c>
      <c r="N23" s="194">
        <f t="shared" si="8"/>
        <v>65568</v>
      </c>
      <c r="O23" s="194">
        <f t="shared" si="8"/>
        <v>66907</v>
      </c>
      <c r="P23" s="29"/>
      <c r="Q23" s="29"/>
      <c r="R23" s="29"/>
      <c r="S23" s="29"/>
      <c r="T23" s="29"/>
      <c r="U23" s="29"/>
      <c r="V23" s="29"/>
      <c r="W23" s="29"/>
      <c r="X23" s="29"/>
      <c r="Y23" s="29"/>
      <c r="Z23" s="29"/>
      <c r="AA23" s="29"/>
      <c r="AB23" s="29"/>
    </row>
    <row r="24" spans="2:28" ht="14.25" customHeight="1" x14ac:dyDescent="0.25">
      <c r="B24" s="35" t="s">
        <v>93</v>
      </c>
      <c r="C24" s="39">
        <v>0.35</v>
      </c>
      <c r="D24" s="195">
        <f>ROUND(($C24*$D$68),0)</f>
        <v>37468</v>
      </c>
      <c r="E24" s="195">
        <f>ROUND(($C24*$E$68),0)</f>
        <v>37468</v>
      </c>
      <c r="F24" s="195">
        <f>ROUND(($C24*$F$68),0)</f>
        <v>37468</v>
      </c>
      <c r="G24" s="195">
        <f>ROUND(($C24*$G$68),0)</f>
        <v>44605</v>
      </c>
      <c r="H24" s="195">
        <f>ROUND(($C24*$H$68),0)</f>
        <v>51742</v>
      </c>
      <c r="I24" s="195">
        <f>ROUND(($C24*$I$68),0)</f>
        <v>58879</v>
      </c>
      <c r="J24" s="195">
        <f>ROUND(($C24*$J$68),0)</f>
        <v>60217</v>
      </c>
      <c r="K24" s="195">
        <f>ROUND(($C24*$K$68),0)</f>
        <v>61555</v>
      </c>
      <c r="L24" s="195">
        <f>ROUND(($C24*$L$68),0)</f>
        <v>62893</v>
      </c>
      <c r="M24" s="195">
        <f>ROUND(($C24*$M$68),0)</f>
        <v>64231</v>
      </c>
      <c r="N24" s="195">
        <f>ROUND(($C24*$N$68),0)</f>
        <v>65569</v>
      </c>
      <c r="O24" s="195">
        <f>ROUND(($C24*$O$68),0)</f>
        <v>66908</v>
      </c>
      <c r="P24" s="29"/>
      <c r="Q24" s="29"/>
      <c r="R24" s="29"/>
      <c r="S24" s="29"/>
      <c r="T24" s="29"/>
      <c r="U24" s="29"/>
      <c r="V24" s="29"/>
      <c r="W24" s="29"/>
      <c r="X24" s="29"/>
      <c r="Y24" s="29"/>
      <c r="Z24" s="29"/>
      <c r="AA24" s="29"/>
      <c r="AB24" s="29"/>
    </row>
    <row r="25" spans="2:28" ht="14.25" customHeight="1" x14ac:dyDescent="0.25">
      <c r="B25" s="37" t="s">
        <v>94</v>
      </c>
      <c r="C25" s="38">
        <v>0.38</v>
      </c>
      <c r="D25" s="40">
        <f t="shared" ref="D25:O25" si="9">D26-1</f>
        <v>40679</v>
      </c>
      <c r="E25" s="40">
        <f t="shared" si="9"/>
        <v>40679</v>
      </c>
      <c r="F25" s="40">
        <f t="shared" si="9"/>
        <v>40679</v>
      </c>
      <c r="G25" s="40">
        <f t="shared" si="9"/>
        <v>48427</v>
      </c>
      <c r="H25" s="40">
        <f t="shared" si="9"/>
        <v>56176</v>
      </c>
      <c r="I25" s="40">
        <f t="shared" si="9"/>
        <v>63924</v>
      </c>
      <c r="J25" s="40">
        <f t="shared" si="9"/>
        <v>65377</v>
      </c>
      <c r="K25" s="40">
        <f t="shared" si="9"/>
        <v>66830</v>
      </c>
      <c r="L25" s="40">
        <f t="shared" si="9"/>
        <v>68283</v>
      </c>
      <c r="M25" s="40">
        <f t="shared" si="9"/>
        <v>69736</v>
      </c>
      <c r="N25" s="40">
        <f t="shared" si="9"/>
        <v>71189</v>
      </c>
      <c r="O25" s="40">
        <f t="shared" si="9"/>
        <v>72642</v>
      </c>
      <c r="P25" s="29"/>
      <c r="Q25" s="29"/>
      <c r="R25" s="29"/>
      <c r="S25" s="29"/>
      <c r="T25" s="29"/>
      <c r="U25" s="29"/>
      <c r="V25" s="29"/>
      <c r="W25" s="29"/>
      <c r="X25" s="29"/>
      <c r="Y25" s="29"/>
      <c r="Z25" s="29"/>
      <c r="AA25" s="29"/>
      <c r="AB25" s="29"/>
    </row>
    <row r="26" spans="2:28" ht="14.25" customHeight="1" x14ac:dyDescent="0.25">
      <c r="B26" s="35" t="s">
        <v>93</v>
      </c>
      <c r="C26" s="39">
        <v>0.38</v>
      </c>
      <c r="D26" s="192">
        <f>ROUND(($C26*$D$68),0)</f>
        <v>40680</v>
      </c>
      <c r="E26" s="192">
        <f>ROUND(($C26*$E$68),0)</f>
        <v>40680</v>
      </c>
      <c r="F26" s="192">
        <f>ROUND(($C26*$F$68),0)</f>
        <v>40680</v>
      </c>
      <c r="G26" s="192">
        <f>ROUND(($C26*$G$68),0)</f>
        <v>48428</v>
      </c>
      <c r="H26" s="192">
        <f>ROUND(($C26*$H$68),0)</f>
        <v>56177</v>
      </c>
      <c r="I26" s="192">
        <f>ROUND(($C26*$I$68),0)</f>
        <v>63925</v>
      </c>
      <c r="J26" s="192">
        <f>ROUND(($C26*$J$68),0)</f>
        <v>65378</v>
      </c>
      <c r="K26" s="192">
        <f>ROUND(($C26*$K$68),0)</f>
        <v>66831</v>
      </c>
      <c r="L26" s="192">
        <f>ROUND(($C26*$L$68),0)</f>
        <v>68284</v>
      </c>
      <c r="M26" s="192">
        <f>ROUND(($C26*$M$68),0)</f>
        <v>69737</v>
      </c>
      <c r="N26" s="192">
        <f>ROUND(($C26*$N$68),0)</f>
        <v>71190</v>
      </c>
      <c r="O26" s="192">
        <f>ROUND(($C26*$O$68),0)</f>
        <v>72643</v>
      </c>
      <c r="P26" s="29"/>
      <c r="Q26" s="29"/>
      <c r="R26" s="29"/>
      <c r="S26" s="29"/>
      <c r="T26" s="29"/>
      <c r="U26" s="29"/>
      <c r="V26" s="29"/>
      <c r="W26" s="29"/>
      <c r="X26" s="29"/>
      <c r="Y26" s="29"/>
      <c r="Z26" s="29"/>
      <c r="AA26" s="29"/>
      <c r="AB26" s="29"/>
    </row>
    <row r="27" spans="2:28" ht="14.25" customHeight="1" x14ac:dyDescent="0.25">
      <c r="B27" s="37" t="s">
        <v>94</v>
      </c>
      <c r="C27" s="38">
        <v>0.41</v>
      </c>
      <c r="D27" s="193">
        <f t="shared" ref="D27:O27" si="10">D28-1</f>
        <v>43890</v>
      </c>
      <c r="E27" s="193">
        <f t="shared" si="10"/>
        <v>43890</v>
      </c>
      <c r="F27" s="193">
        <f t="shared" si="10"/>
        <v>43890</v>
      </c>
      <c r="G27" s="193">
        <f t="shared" si="10"/>
        <v>52251</v>
      </c>
      <c r="H27" s="193">
        <f t="shared" si="10"/>
        <v>60611</v>
      </c>
      <c r="I27" s="193">
        <f t="shared" si="10"/>
        <v>68971</v>
      </c>
      <c r="J27" s="193">
        <f t="shared" si="10"/>
        <v>70539</v>
      </c>
      <c r="K27" s="193">
        <f t="shared" si="10"/>
        <v>72106</v>
      </c>
      <c r="L27" s="193">
        <f t="shared" si="10"/>
        <v>73674</v>
      </c>
      <c r="M27" s="193">
        <f t="shared" si="10"/>
        <v>75241</v>
      </c>
      <c r="N27" s="193">
        <f t="shared" si="10"/>
        <v>76809</v>
      </c>
      <c r="O27" s="193">
        <f t="shared" si="10"/>
        <v>78376</v>
      </c>
      <c r="P27" s="29"/>
      <c r="Q27" s="29"/>
      <c r="R27" s="29"/>
      <c r="S27" s="29"/>
      <c r="T27" s="29"/>
      <c r="U27" s="29"/>
      <c r="V27" s="29"/>
      <c r="W27" s="29"/>
      <c r="X27" s="29"/>
      <c r="Y27" s="29"/>
      <c r="Z27" s="29"/>
      <c r="AA27" s="29"/>
      <c r="AB27" s="29"/>
    </row>
    <row r="28" spans="2:28" ht="14.25" customHeight="1" x14ac:dyDescent="0.25">
      <c r="B28" s="35" t="s">
        <v>93</v>
      </c>
      <c r="C28" s="39">
        <v>0.41</v>
      </c>
      <c r="D28" s="40">
        <f>ROUND(($C28*$D$68),0)</f>
        <v>43891</v>
      </c>
      <c r="E28" s="40">
        <f>ROUND(($C28*$E$68),0)</f>
        <v>43891</v>
      </c>
      <c r="F28" s="40">
        <f>ROUND(($C28*$F$68),0)</f>
        <v>43891</v>
      </c>
      <c r="G28" s="40">
        <f>ROUND(($C28*$G$68),0)</f>
        <v>52252</v>
      </c>
      <c r="H28" s="40">
        <f>ROUND(($C28*$H$68),0)</f>
        <v>60612</v>
      </c>
      <c r="I28" s="40">
        <f>ROUND(($C28*$I$68),0)</f>
        <v>68972</v>
      </c>
      <c r="J28" s="40">
        <f>ROUND(($C28*$J$68),0)</f>
        <v>70540</v>
      </c>
      <c r="K28" s="40">
        <f>ROUND(($C28*$K$68),0)</f>
        <v>72107</v>
      </c>
      <c r="L28" s="40">
        <f>ROUND(($C28*$L$68),0)</f>
        <v>73675</v>
      </c>
      <c r="M28" s="40">
        <f>ROUND(($C28*$M$68),0)</f>
        <v>75242</v>
      </c>
      <c r="N28" s="40">
        <f>ROUND(($C28*$N$68),0)</f>
        <v>76810</v>
      </c>
      <c r="O28" s="40">
        <f>ROUND(($C28*$O$68),0)</f>
        <v>78377</v>
      </c>
      <c r="P28" s="29"/>
      <c r="Q28" s="29"/>
      <c r="R28" s="29"/>
      <c r="S28" s="29"/>
      <c r="T28" s="29"/>
      <c r="U28" s="29"/>
      <c r="V28" s="29"/>
      <c r="W28" s="29"/>
      <c r="X28" s="29"/>
      <c r="Y28" s="29"/>
      <c r="Z28" s="29"/>
      <c r="AA28" s="29"/>
      <c r="AB28" s="29"/>
    </row>
    <row r="29" spans="2:28" ht="14.25" customHeight="1" x14ac:dyDescent="0.25">
      <c r="B29" s="37" t="s">
        <v>94</v>
      </c>
      <c r="C29" s="38">
        <v>0.44</v>
      </c>
      <c r="D29" s="41">
        <f t="shared" ref="D29:O29" si="11">D30-1</f>
        <v>47102</v>
      </c>
      <c r="E29" s="41">
        <f t="shared" si="11"/>
        <v>47102</v>
      </c>
      <c r="F29" s="41">
        <f t="shared" si="11"/>
        <v>47102</v>
      </c>
      <c r="G29" s="41">
        <f t="shared" si="11"/>
        <v>56074</v>
      </c>
      <c r="H29" s="41">
        <f t="shared" si="11"/>
        <v>65046</v>
      </c>
      <c r="I29" s="41">
        <f t="shared" si="11"/>
        <v>74018</v>
      </c>
      <c r="J29" s="41">
        <f t="shared" si="11"/>
        <v>75700</v>
      </c>
      <c r="K29" s="41">
        <f t="shared" si="11"/>
        <v>77382</v>
      </c>
      <c r="L29" s="41">
        <f t="shared" si="11"/>
        <v>79065</v>
      </c>
      <c r="M29" s="41">
        <f t="shared" si="11"/>
        <v>80747</v>
      </c>
      <c r="N29" s="41">
        <f t="shared" si="11"/>
        <v>82429</v>
      </c>
      <c r="O29" s="41">
        <f t="shared" si="11"/>
        <v>84111</v>
      </c>
      <c r="P29" s="29"/>
      <c r="Q29" s="29"/>
      <c r="R29" s="29"/>
      <c r="S29" s="29"/>
      <c r="T29" s="29"/>
      <c r="U29" s="29"/>
      <c r="V29" s="29"/>
      <c r="W29" s="29"/>
      <c r="X29" s="29"/>
      <c r="Y29" s="29"/>
      <c r="Z29" s="29"/>
      <c r="AA29" s="29"/>
      <c r="AB29" s="29"/>
    </row>
    <row r="30" spans="2:28" ht="14.25" customHeight="1" x14ac:dyDescent="0.25">
      <c r="B30" s="35" t="s">
        <v>93</v>
      </c>
      <c r="C30" s="39">
        <v>0.44</v>
      </c>
      <c r="D30" s="194">
        <f>ROUND(($C30*$D$68),0)</f>
        <v>47103</v>
      </c>
      <c r="E30" s="194">
        <f>ROUND(($C30*$E$68),0)</f>
        <v>47103</v>
      </c>
      <c r="F30" s="194">
        <f>ROUND(($C30*$F$68),0)</f>
        <v>47103</v>
      </c>
      <c r="G30" s="194">
        <f>ROUND(($C30*$G$68),0)</f>
        <v>56075</v>
      </c>
      <c r="H30" s="194">
        <f>ROUND(($C30*$H$68),0)</f>
        <v>65047</v>
      </c>
      <c r="I30" s="194">
        <f>ROUND(($C30*$I$68),0)</f>
        <v>74019</v>
      </c>
      <c r="J30" s="194">
        <f>ROUND(($C30*$J$68),0)</f>
        <v>75701</v>
      </c>
      <c r="K30" s="194">
        <f>ROUND(($C30*$K$68),0)</f>
        <v>77383</v>
      </c>
      <c r="L30" s="194">
        <f>ROUND(($C30*$L$68),0)</f>
        <v>79066</v>
      </c>
      <c r="M30" s="194">
        <f>ROUND(($C30*$M$68),0)</f>
        <v>80748</v>
      </c>
      <c r="N30" s="194">
        <f>ROUND(($C30*$N$68),0)</f>
        <v>82430</v>
      </c>
      <c r="O30" s="194">
        <f>ROUND(($C30*$O$68),0)</f>
        <v>84112</v>
      </c>
      <c r="P30" s="29"/>
      <c r="Q30" s="29"/>
      <c r="R30" s="29"/>
      <c r="S30" s="29"/>
      <c r="T30" s="29"/>
      <c r="U30" s="29"/>
      <c r="V30" s="29"/>
      <c r="W30" s="29"/>
      <c r="X30" s="29"/>
      <c r="Y30" s="29"/>
      <c r="Z30" s="29"/>
      <c r="AA30" s="29"/>
      <c r="AB30" s="29"/>
    </row>
    <row r="31" spans="2:28" ht="14.25" customHeight="1" x14ac:dyDescent="0.25">
      <c r="B31" s="37" t="s">
        <v>94</v>
      </c>
      <c r="C31" s="38">
        <v>0.47</v>
      </c>
      <c r="D31" s="194">
        <f t="shared" ref="D31:O31" si="12">D32-1</f>
        <v>50313</v>
      </c>
      <c r="E31" s="194">
        <f t="shared" si="12"/>
        <v>50313</v>
      </c>
      <c r="F31" s="194">
        <f t="shared" si="12"/>
        <v>50313</v>
      </c>
      <c r="G31" s="194">
        <f t="shared" si="12"/>
        <v>59897</v>
      </c>
      <c r="H31" s="194">
        <f t="shared" si="12"/>
        <v>69481</v>
      </c>
      <c r="I31" s="194">
        <f t="shared" si="12"/>
        <v>79065</v>
      </c>
      <c r="J31" s="194">
        <f t="shared" si="12"/>
        <v>80862</v>
      </c>
      <c r="K31" s="194">
        <f t="shared" si="12"/>
        <v>82659</v>
      </c>
      <c r="L31" s="194">
        <f t="shared" si="12"/>
        <v>84455</v>
      </c>
      <c r="M31" s="194">
        <f t="shared" si="12"/>
        <v>86252</v>
      </c>
      <c r="N31" s="194">
        <f t="shared" si="12"/>
        <v>88049</v>
      </c>
      <c r="O31" s="194">
        <f t="shared" si="12"/>
        <v>89846</v>
      </c>
      <c r="P31" s="29"/>
      <c r="Q31" s="29"/>
      <c r="R31" s="29"/>
      <c r="S31" s="29"/>
      <c r="T31" s="29"/>
      <c r="U31" s="29"/>
      <c r="V31" s="29"/>
      <c r="W31" s="29"/>
      <c r="X31" s="29"/>
      <c r="Y31" s="29"/>
      <c r="Z31" s="29"/>
      <c r="AA31" s="29"/>
      <c r="AB31" s="29"/>
    </row>
    <row r="32" spans="2:28" ht="14.25" customHeight="1" x14ac:dyDescent="0.25">
      <c r="B32" s="35" t="s">
        <v>93</v>
      </c>
      <c r="C32" s="39">
        <v>0.47</v>
      </c>
      <c r="D32" s="195">
        <f>ROUND(($C32*$D$68),0)</f>
        <v>50314</v>
      </c>
      <c r="E32" s="195">
        <f>ROUND(($C32*$E$68),0)</f>
        <v>50314</v>
      </c>
      <c r="F32" s="195">
        <f>ROUND(($C32*$F$68),0)</f>
        <v>50314</v>
      </c>
      <c r="G32" s="195">
        <f>ROUND(($C32*$G$68),0)</f>
        <v>59898</v>
      </c>
      <c r="H32" s="195">
        <f>ROUND(($C32*$H$68),0)</f>
        <v>69482</v>
      </c>
      <c r="I32" s="195">
        <f>ROUND(($C32*$I$68),0)</f>
        <v>79066</v>
      </c>
      <c r="J32" s="195">
        <f>ROUND(($C32*$J$68),0)</f>
        <v>80863</v>
      </c>
      <c r="K32" s="195">
        <f>ROUND(($C32*$K$68),0)</f>
        <v>82660</v>
      </c>
      <c r="L32" s="195">
        <f>ROUND(($C32*$L$68),0)</f>
        <v>84456</v>
      </c>
      <c r="M32" s="195">
        <f>ROUND(($C32*$M$68),0)</f>
        <v>86253</v>
      </c>
      <c r="N32" s="195">
        <f>ROUND(($C32*$N$68),0)</f>
        <v>88050</v>
      </c>
      <c r="O32" s="195">
        <f>ROUND(($C32*$O$68),0)</f>
        <v>89847</v>
      </c>
      <c r="P32" s="29"/>
      <c r="Q32" s="29"/>
      <c r="R32" s="29"/>
      <c r="S32" s="29"/>
      <c r="T32" s="29"/>
      <c r="U32" s="29"/>
      <c r="V32" s="29"/>
      <c r="W32" s="29"/>
      <c r="X32" s="29"/>
      <c r="Y32" s="29"/>
      <c r="Z32" s="29"/>
      <c r="AA32" s="29"/>
      <c r="AB32" s="29"/>
    </row>
    <row r="33" spans="2:28" ht="14.25" customHeight="1" x14ac:dyDescent="0.25">
      <c r="B33" s="37" t="s">
        <v>94</v>
      </c>
      <c r="C33" s="38">
        <v>0.5</v>
      </c>
      <c r="D33" s="40">
        <f t="shared" ref="D33:O33" si="13">D34-1</f>
        <v>53525</v>
      </c>
      <c r="E33" s="40">
        <f t="shared" si="13"/>
        <v>53525</v>
      </c>
      <c r="F33" s="40">
        <f t="shared" si="13"/>
        <v>53525</v>
      </c>
      <c r="G33" s="40">
        <f t="shared" si="13"/>
        <v>63721</v>
      </c>
      <c r="H33" s="40">
        <f t="shared" si="13"/>
        <v>73916</v>
      </c>
      <c r="I33" s="40">
        <f t="shared" si="13"/>
        <v>84111</v>
      </c>
      <c r="J33" s="40">
        <f t="shared" si="13"/>
        <v>86023</v>
      </c>
      <c r="K33" s="40">
        <f t="shared" si="13"/>
        <v>87935</v>
      </c>
      <c r="L33" s="40">
        <f t="shared" si="13"/>
        <v>89846</v>
      </c>
      <c r="M33" s="40">
        <f t="shared" si="13"/>
        <v>91758</v>
      </c>
      <c r="N33" s="40">
        <f t="shared" si="13"/>
        <v>93670</v>
      </c>
      <c r="O33" s="40">
        <f t="shared" si="13"/>
        <v>95581</v>
      </c>
      <c r="P33" s="29"/>
      <c r="Q33" s="29"/>
      <c r="R33" s="29"/>
      <c r="S33" s="29"/>
      <c r="T33" s="29"/>
      <c r="U33" s="29"/>
      <c r="V33" s="29"/>
      <c r="W33" s="29"/>
      <c r="X33" s="29"/>
      <c r="Y33" s="29"/>
      <c r="Z33" s="29"/>
      <c r="AA33" s="29"/>
      <c r="AB33" s="29"/>
    </row>
    <row r="34" spans="2:28" ht="14.25" customHeight="1" x14ac:dyDescent="0.25">
      <c r="B34" s="35" t="s">
        <v>93</v>
      </c>
      <c r="C34" s="39">
        <v>0.5</v>
      </c>
      <c r="D34" s="192">
        <f>ROUND(($C34*$D$68),0)</f>
        <v>53526</v>
      </c>
      <c r="E34" s="192">
        <f>ROUND(($C34*$E$68),0)</f>
        <v>53526</v>
      </c>
      <c r="F34" s="192">
        <f>ROUND(($C34*$F$68),0)</f>
        <v>53526</v>
      </c>
      <c r="G34" s="192">
        <f>ROUND(($C34*$G$68),0)</f>
        <v>63722</v>
      </c>
      <c r="H34" s="192">
        <f>ROUND(($C34*$H$68),0)</f>
        <v>73917</v>
      </c>
      <c r="I34" s="192">
        <f>ROUND(($C34*$I$68),0)</f>
        <v>84112</v>
      </c>
      <c r="J34" s="192">
        <f>ROUND(($C34*$J$68),0)</f>
        <v>86024</v>
      </c>
      <c r="K34" s="192">
        <f>ROUND(($C34*$K$68),0)</f>
        <v>87936</v>
      </c>
      <c r="L34" s="192">
        <f>ROUND(($C34*$L$68),0)</f>
        <v>89847</v>
      </c>
      <c r="M34" s="192">
        <f>ROUND(($C34*$M$68),0)</f>
        <v>91759</v>
      </c>
      <c r="N34" s="192">
        <f>ROUND(($C34*$N$68),0)</f>
        <v>93671</v>
      </c>
      <c r="O34" s="192">
        <f>ROUND(($C34*$O$68),0)</f>
        <v>95582</v>
      </c>
      <c r="P34" s="29"/>
      <c r="Q34" s="29"/>
      <c r="R34" s="29"/>
      <c r="S34" s="29"/>
      <c r="T34" s="29"/>
      <c r="U34" s="29"/>
      <c r="V34" s="29"/>
      <c r="W34" s="29"/>
      <c r="X34" s="29"/>
      <c r="Y34" s="29"/>
      <c r="Z34" s="29"/>
      <c r="AA34" s="29"/>
      <c r="AB34" s="29"/>
    </row>
    <row r="35" spans="2:28" ht="14.25" customHeight="1" x14ac:dyDescent="0.25">
      <c r="B35" s="37" t="s">
        <v>94</v>
      </c>
      <c r="C35" s="38">
        <v>0.53</v>
      </c>
      <c r="D35" s="194">
        <f t="shared" ref="D35:O35" si="14">D36-1</f>
        <v>56737</v>
      </c>
      <c r="E35" s="194">
        <f t="shared" si="14"/>
        <v>56737</v>
      </c>
      <c r="F35" s="194">
        <f t="shared" si="14"/>
        <v>56737</v>
      </c>
      <c r="G35" s="194">
        <f t="shared" si="14"/>
        <v>67544</v>
      </c>
      <c r="H35" s="194">
        <f t="shared" si="14"/>
        <v>78351</v>
      </c>
      <c r="I35" s="194">
        <f t="shared" si="14"/>
        <v>89158</v>
      </c>
      <c r="J35" s="194">
        <f t="shared" si="14"/>
        <v>91184</v>
      </c>
      <c r="K35" s="194">
        <f t="shared" si="14"/>
        <v>93211</v>
      </c>
      <c r="L35" s="194">
        <f t="shared" si="14"/>
        <v>95237</v>
      </c>
      <c r="M35" s="194">
        <f t="shared" si="14"/>
        <v>97263</v>
      </c>
      <c r="N35" s="194">
        <f t="shared" si="14"/>
        <v>99290</v>
      </c>
      <c r="O35" s="194">
        <f t="shared" si="14"/>
        <v>101316</v>
      </c>
      <c r="P35" s="29"/>
      <c r="Q35" s="29"/>
      <c r="R35" s="29"/>
      <c r="S35" s="29"/>
      <c r="T35" s="29"/>
      <c r="U35" s="29"/>
      <c r="V35" s="29"/>
      <c r="W35" s="29"/>
      <c r="X35" s="29"/>
      <c r="Y35" s="29"/>
      <c r="Z35" s="29"/>
      <c r="AA35" s="29"/>
      <c r="AB35" s="29"/>
    </row>
    <row r="36" spans="2:28" ht="14.25" customHeight="1" x14ac:dyDescent="0.25">
      <c r="B36" s="35" t="s">
        <v>93</v>
      </c>
      <c r="C36" s="39">
        <v>0.53</v>
      </c>
      <c r="D36" s="195">
        <f>ROUND(($C36*$D$68),0)</f>
        <v>56738</v>
      </c>
      <c r="E36" s="195">
        <f>ROUND(($C36*$E$68),0)</f>
        <v>56738</v>
      </c>
      <c r="F36" s="195">
        <f>ROUND(($C36*$F$68),0)</f>
        <v>56738</v>
      </c>
      <c r="G36" s="195">
        <f>ROUND(($C36*$G$68),0)</f>
        <v>67545</v>
      </c>
      <c r="H36" s="195">
        <f>ROUND(($C36*$H$68),0)</f>
        <v>78352</v>
      </c>
      <c r="I36" s="195">
        <f>ROUND(($C36*$I$68),0)</f>
        <v>89159</v>
      </c>
      <c r="J36" s="195">
        <f>ROUND(($C36*$J$68),0)</f>
        <v>91185</v>
      </c>
      <c r="K36" s="195">
        <f>ROUND(($C36*$K$68),0)</f>
        <v>93212</v>
      </c>
      <c r="L36" s="195">
        <f>ROUND(($C36*$L$68),0)</f>
        <v>95238</v>
      </c>
      <c r="M36" s="195">
        <f>ROUND(($C36*$M$68),0)</f>
        <v>97264</v>
      </c>
      <c r="N36" s="195">
        <f>ROUND(($C36*$N$68),0)</f>
        <v>99291</v>
      </c>
      <c r="O36" s="195">
        <f>ROUND(($C36*$O$68),0)</f>
        <v>101317</v>
      </c>
      <c r="P36" s="29"/>
      <c r="Q36" s="29"/>
      <c r="R36" s="29"/>
      <c r="S36" s="29"/>
      <c r="T36" s="29"/>
      <c r="U36" s="29"/>
      <c r="V36" s="29"/>
      <c r="W36" s="29"/>
      <c r="X36" s="29"/>
      <c r="Y36" s="29"/>
      <c r="Z36" s="29"/>
      <c r="AA36" s="29"/>
      <c r="AB36" s="29"/>
    </row>
    <row r="37" spans="2:28" ht="14.25" customHeight="1" x14ac:dyDescent="0.25">
      <c r="B37" s="37" t="s">
        <v>94</v>
      </c>
      <c r="C37" s="38">
        <v>0.56000000000000005</v>
      </c>
      <c r="D37" s="40">
        <f t="shared" ref="D37:O37" si="15">D38-1</f>
        <v>59948</v>
      </c>
      <c r="E37" s="40">
        <f t="shared" si="15"/>
        <v>59948</v>
      </c>
      <c r="F37" s="40">
        <f t="shared" si="15"/>
        <v>59948</v>
      </c>
      <c r="G37" s="40">
        <f t="shared" si="15"/>
        <v>71367</v>
      </c>
      <c r="H37" s="40">
        <f t="shared" si="15"/>
        <v>82786</v>
      </c>
      <c r="I37" s="40">
        <f t="shared" si="15"/>
        <v>94205</v>
      </c>
      <c r="J37" s="40">
        <f t="shared" si="15"/>
        <v>96346</v>
      </c>
      <c r="K37" s="40">
        <f t="shared" si="15"/>
        <v>98487</v>
      </c>
      <c r="L37" s="40">
        <f t="shared" si="15"/>
        <v>100628</v>
      </c>
      <c r="M37" s="40">
        <f t="shared" si="15"/>
        <v>102769</v>
      </c>
      <c r="N37" s="40">
        <f t="shared" si="15"/>
        <v>104910</v>
      </c>
      <c r="O37" s="40">
        <f t="shared" si="15"/>
        <v>107051</v>
      </c>
      <c r="P37" s="29"/>
      <c r="Q37" s="29"/>
      <c r="R37" s="29"/>
      <c r="S37" s="29"/>
      <c r="T37" s="29"/>
      <c r="U37" s="29"/>
      <c r="V37" s="29"/>
      <c r="W37" s="29"/>
      <c r="X37" s="29"/>
      <c r="Y37" s="29"/>
      <c r="Z37" s="29"/>
      <c r="AA37" s="29"/>
      <c r="AB37" s="29"/>
    </row>
    <row r="38" spans="2:28" ht="14.25" customHeight="1" x14ac:dyDescent="0.25">
      <c r="B38" s="35" t="s">
        <v>93</v>
      </c>
      <c r="C38" s="39">
        <v>0.56000000000000005</v>
      </c>
      <c r="D38" s="192">
        <f>ROUND(($C38*$D$68),0)</f>
        <v>59949</v>
      </c>
      <c r="E38" s="192">
        <f>ROUND(($C38*$E$68),0)</f>
        <v>59949</v>
      </c>
      <c r="F38" s="192">
        <f>ROUND(($C38*$F$68),0)</f>
        <v>59949</v>
      </c>
      <c r="G38" s="192">
        <f>ROUND(($C38*$G$68),0)</f>
        <v>71368</v>
      </c>
      <c r="H38" s="192">
        <f>ROUND(($C38*$H$68),0)</f>
        <v>82787</v>
      </c>
      <c r="I38" s="192">
        <f>ROUND(($C38*$I$68),0)</f>
        <v>94206</v>
      </c>
      <c r="J38" s="192">
        <f>ROUND(($C38*$J$68),0)</f>
        <v>96347</v>
      </c>
      <c r="K38" s="192">
        <f>ROUND(($C38*$K$68),0)</f>
        <v>98488</v>
      </c>
      <c r="L38" s="192">
        <f>ROUND(($C38*$L$68),0)</f>
        <v>100629</v>
      </c>
      <c r="M38" s="192">
        <f>ROUND(($C38*$M$68),0)</f>
        <v>102770</v>
      </c>
      <c r="N38" s="192">
        <f>ROUND(($C38*$N$68),0)</f>
        <v>104911</v>
      </c>
      <c r="O38" s="192">
        <f>ROUND(($C38*$O$68),0)</f>
        <v>107052</v>
      </c>
      <c r="P38" s="29"/>
      <c r="Q38" s="29"/>
      <c r="R38" s="29"/>
      <c r="S38" s="29"/>
      <c r="T38" s="29"/>
      <c r="U38" s="29"/>
      <c r="V38" s="29"/>
      <c r="W38" s="29"/>
      <c r="X38" s="29"/>
      <c r="Y38" s="29"/>
      <c r="Z38" s="29"/>
      <c r="AA38" s="29"/>
      <c r="AB38" s="29"/>
    </row>
    <row r="39" spans="2:28" ht="14.25" customHeight="1" x14ac:dyDescent="0.25">
      <c r="B39" s="37" t="s">
        <v>94</v>
      </c>
      <c r="C39" s="38">
        <v>0.59</v>
      </c>
      <c r="D39" s="194">
        <f t="shared" ref="D39:O39" si="16">D40-1</f>
        <v>63160</v>
      </c>
      <c r="E39" s="194">
        <f t="shared" si="16"/>
        <v>63160</v>
      </c>
      <c r="F39" s="194">
        <f t="shared" si="16"/>
        <v>63160</v>
      </c>
      <c r="G39" s="194">
        <f t="shared" si="16"/>
        <v>75190</v>
      </c>
      <c r="H39" s="194">
        <f t="shared" si="16"/>
        <v>87221</v>
      </c>
      <c r="I39" s="194">
        <f t="shared" si="16"/>
        <v>99252</v>
      </c>
      <c r="J39" s="194">
        <f t="shared" si="16"/>
        <v>101507</v>
      </c>
      <c r="K39" s="194">
        <f t="shared" si="16"/>
        <v>103763</v>
      </c>
      <c r="L39" s="194">
        <f t="shared" si="16"/>
        <v>106019</v>
      </c>
      <c r="M39" s="194">
        <f t="shared" si="16"/>
        <v>108275</v>
      </c>
      <c r="N39" s="194">
        <f t="shared" si="16"/>
        <v>110530</v>
      </c>
      <c r="O39" s="194">
        <f t="shared" si="16"/>
        <v>112786</v>
      </c>
      <c r="P39" s="29"/>
      <c r="Q39" s="29"/>
      <c r="R39" s="29"/>
      <c r="S39" s="29"/>
      <c r="T39" s="29"/>
      <c r="U39" s="29"/>
      <c r="V39" s="29"/>
      <c r="W39" s="29"/>
      <c r="X39" s="29"/>
      <c r="Y39" s="29"/>
      <c r="Z39" s="29"/>
      <c r="AA39" s="29"/>
      <c r="AB39" s="29"/>
    </row>
    <row r="40" spans="2:28" ht="14.25" customHeight="1" x14ac:dyDescent="0.25">
      <c r="B40" s="35" t="s">
        <v>93</v>
      </c>
      <c r="C40" s="39">
        <v>0.59</v>
      </c>
      <c r="D40" s="195">
        <f>ROUND(($C40*$D$68),0)</f>
        <v>63161</v>
      </c>
      <c r="E40" s="195">
        <f>ROUND(($C40*$E$68),0)</f>
        <v>63161</v>
      </c>
      <c r="F40" s="195">
        <f>ROUND(($C40*$F$68),0)</f>
        <v>63161</v>
      </c>
      <c r="G40" s="195">
        <f>ROUND(($C40*$G$68),0)</f>
        <v>75191</v>
      </c>
      <c r="H40" s="195">
        <f>ROUND(($C40*$H$68),0)</f>
        <v>87222</v>
      </c>
      <c r="I40" s="195">
        <f>ROUND(($C40*$I$68),0)</f>
        <v>99253</v>
      </c>
      <c r="J40" s="195">
        <f>ROUND(($C40*$J$68),0)</f>
        <v>101508</v>
      </c>
      <c r="K40" s="195">
        <f>ROUND(($C40*$K$68),0)</f>
        <v>103764</v>
      </c>
      <c r="L40" s="195">
        <f>ROUND(($C40*$L$68),0)</f>
        <v>106020</v>
      </c>
      <c r="M40" s="195">
        <f>ROUND(($C40*$M$68),0)</f>
        <v>108276</v>
      </c>
      <c r="N40" s="195">
        <f>ROUND(($C40*$N$68),0)</f>
        <v>110531</v>
      </c>
      <c r="O40" s="195">
        <f>ROUND(($C40*$O$68),0)</f>
        <v>112787</v>
      </c>
      <c r="P40" s="29"/>
      <c r="Q40" s="29"/>
      <c r="R40" s="29"/>
      <c r="S40" s="29"/>
      <c r="T40" s="29"/>
      <c r="U40" s="29"/>
      <c r="V40" s="29"/>
      <c r="W40" s="29"/>
      <c r="X40" s="29"/>
      <c r="Y40" s="29"/>
      <c r="Z40" s="29"/>
      <c r="AA40" s="29"/>
      <c r="AB40" s="29"/>
    </row>
    <row r="41" spans="2:28" ht="14.25" customHeight="1" x14ac:dyDescent="0.25">
      <c r="B41" s="37" t="s">
        <v>94</v>
      </c>
      <c r="C41" s="38">
        <v>0.61</v>
      </c>
      <c r="D41" s="40">
        <f t="shared" ref="D41:O41" si="17">D42-1</f>
        <v>65301</v>
      </c>
      <c r="E41" s="40">
        <f t="shared" si="17"/>
        <v>65301</v>
      </c>
      <c r="F41" s="40">
        <f t="shared" si="17"/>
        <v>65301</v>
      </c>
      <c r="G41" s="40">
        <f t="shared" si="17"/>
        <v>77739</v>
      </c>
      <c r="H41" s="40">
        <f t="shared" si="17"/>
        <v>90178</v>
      </c>
      <c r="I41" s="40">
        <f t="shared" si="17"/>
        <v>102616</v>
      </c>
      <c r="J41" s="40">
        <f t="shared" si="17"/>
        <v>104948</v>
      </c>
      <c r="K41" s="40">
        <f t="shared" si="17"/>
        <v>107281</v>
      </c>
      <c r="L41" s="40">
        <f t="shared" si="17"/>
        <v>109613</v>
      </c>
      <c r="M41" s="40">
        <f t="shared" si="17"/>
        <v>111945</v>
      </c>
      <c r="N41" s="40">
        <f t="shared" si="17"/>
        <v>114277</v>
      </c>
      <c r="O41" s="40">
        <f t="shared" si="17"/>
        <v>116609</v>
      </c>
      <c r="P41" s="29"/>
      <c r="Q41" s="29"/>
      <c r="R41" s="29"/>
      <c r="S41" s="29"/>
      <c r="T41" s="29"/>
      <c r="U41" s="29"/>
      <c r="V41" s="29"/>
      <c r="W41" s="29"/>
      <c r="X41" s="29"/>
      <c r="Y41" s="29"/>
      <c r="Z41" s="29"/>
      <c r="AA41" s="29"/>
      <c r="AB41" s="29"/>
    </row>
    <row r="42" spans="2:28" ht="14.25" customHeight="1" x14ac:dyDescent="0.25">
      <c r="B42" s="35" t="s">
        <v>93</v>
      </c>
      <c r="C42" s="39">
        <v>0.61</v>
      </c>
      <c r="D42" s="192">
        <f>ROUND(($C42*$D$68),0)</f>
        <v>65302</v>
      </c>
      <c r="E42" s="192">
        <f>ROUND(($C42*$E$68),0)</f>
        <v>65302</v>
      </c>
      <c r="F42" s="192">
        <f>ROUND(($C42*$F$68),0)</f>
        <v>65302</v>
      </c>
      <c r="G42" s="192">
        <f>ROUND(($C42*$G$68),0)</f>
        <v>77740</v>
      </c>
      <c r="H42" s="192">
        <f>ROUND(($C42*$H$68),0)</f>
        <v>90179</v>
      </c>
      <c r="I42" s="192">
        <f>ROUND(($C42*$I$68),0)</f>
        <v>102617</v>
      </c>
      <c r="J42" s="192">
        <f>ROUND(($C42*$J$68),0)</f>
        <v>104949</v>
      </c>
      <c r="K42" s="192">
        <f>ROUND(($C42*$K$68),0)</f>
        <v>107282</v>
      </c>
      <c r="L42" s="192">
        <f>ROUND(($C42*$L$68),0)</f>
        <v>109614</v>
      </c>
      <c r="M42" s="192">
        <f>ROUND(($C42*$M$68),0)</f>
        <v>111946</v>
      </c>
      <c r="N42" s="192">
        <f>ROUND(($C42*$N$68),0)</f>
        <v>114278</v>
      </c>
      <c r="O42" s="192">
        <f>ROUND(($C42*$O$68),0)</f>
        <v>116610</v>
      </c>
      <c r="P42" s="29"/>
      <c r="Q42" s="29"/>
      <c r="R42" s="29"/>
      <c r="S42" s="29"/>
      <c r="T42" s="29"/>
      <c r="U42" s="29"/>
      <c r="V42" s="29"/>
      <c r="W42" s="29"/>
      <c r="X42" s="29"/>
      <c r="Y42" s="29"/>
      <c r="Z42" s="29"/>
      <c r="AA42" s="29"/>
      <c r="AB42" s="29"/>
    </row>
    <row r="43" spans="2:28" ht="14.25" customHeight="1" x14ac:dyDescent="0.25">
      <c r="B43" s="37" t="s">
        <v>94</v>
      </c>
      <c r="C43" s="38">
        <v>0.64</v>
      </c>
      <c r="D43" s="194">
        <f t="shared" ref="D43:O43" si="18">D44-1</f>
        <v>68512</v>
      </c>
      <c r="E43" s="194">
        <f t="shared" si="18"/>
        <v>68512</v>
      </c>
      <c r="F43" s="194">
        <f t="shared" si="18"/>
        <v>68512</v>
      </c>
      <c r="G43" s="194">
        <f t="shared" si="18"/>
        <v>81563</v>
      </c>
      <c r="H43" s="194">
        <f t="shared" si="18"/>
        <v>94613</v>
      </c>
      <c r="I43" s="194">
        <f t="shared" si="18"/>
        <v>107663</v>
      </c>
      <c r="J43" s="194">
        <f t="shared" si="18"/>
        <v>110110</v>
      </c>
      <c r="K43" s="194">
        <f t="shared" si="18"/>
        <v>112557</v>
      </c>
      <c r="L43" s="194">
        <f t="shared" si="18"/>
        <v>115004</v>
      </c>
      <c r="M43" s="194">
        <f t="shared" si="18"/>
        <v>117450</v>
      </c>
      <c r="N43" s="194">
        <f t="shared" si="18"/>
        <v>119897</v>
      </c>
      <c r="O43" s="194">
        <f t="shared" si="18"/>
        <v>122344</v>
      </c>
      <c r="P43" s="29"/>
      <c r="Q43" s="29"/>
      <c r="R43" s="29"/>
      <c r="S43" s="29"/>
      <c r="T43" s="29"/>
      <c r="U43" s="29"/>
      <c r="V43" s="29"/>
      <c r="W43" s="29"/>
      <c r="X43" s="29"/>
      <c r="Y43" s="29"/>
      <c r="Z43" s="29"/>
      <c r="AA43" s="29"/>
      <c r="AB43" s="29"/>
    </row>
    <row r="44" spans="2:28" ht="14.25" customHeight="1" x14ac:dyDescent="0.25">
      <c r="B44" s="35" t="s">
        <v>93</v>
      </c>
      <c r="C44" s="39">
        <v>0.64</v>
      </c>
      <c r="D44" s="195">
        <f>ROUND(($C44*$D$68),0)</f>
        <v>68513</v>
      </c>
      <c r="E44" s="195">
        <f>ROUND(($C44*$E$68),0)</f>
        <v>68513</v>
      </c>
      <c r="F44" s="195">
        <f>ROUND(($C44*$F$68),0)</f>
        <v>68513</v>
      </c>
      <c r="G44" s="195">
        <f>ROUND(($C44*$G$68),0)</f>
        <v>81564</v>
      </c>
      <c r="H44" s="195">
        <f>ROUND(($C44*$H$68),0)</f>
        <v>94614</v>
      </c>
      <c r="I44" s="195">
        <f>ROUND(($C44*$I$68),0)</f>
        <v>107664</v>
      </c>
      <c r="J44" s="195">
        <f>ROUND(($C44*$J$68),0)</f>
        <v>110111</v>
      </c>
      <c r="K44" s="195">
        <f>ROUND(($C44*$K$68),0)</f>
        <v>112558</v>
      </c>
      <c r="L44" s="195">
        <f>ROUND(($C44*$L$68),0)</f>
        <v>115005</v>
      </c>
      <c r="M44" s="195">
        <f>ROUND(($C44*$M$68),0)</f>
        <v>117451</v>
      </c>
      <c r="N44" s="195">
        <f>ROUND(($C44*$N$68),0)</f>
        <v>119898</v>
      </c>
      <c r="O44" s="195">
        <f>ROUND(($C44*$O$68),0)</f>
        <v>122345</v>
      </c>
      <c r="P44" s="29"/>
      <c r="Q44" s="29"/>
      <c r="R44" s="29"/>
      <c r="S44" s="29"/>
      <c r="T44" s="29"/>
      <c r="U44" s="29"/>
      <c r="V44" s="29"/>
      <c r="W44" s="29"/>
      <c r="X44" s="29"/>
      <c r="Y44" s="29"/>
      <c r="Z44" s="29"/>
      <c r="AA44" s="29"/>
      <c r="AB44" s="29"/>
    </row>
    <row r="45" spans="2:28" ht="14.25" customHeight="1" x14ac:dyDescent="0.25">
      <c r="B45" s="37" t="s">
        <v>94</v>
      </c>
      <c r="C45" s="38">
        <v>0.67</v>
      </c>
      <c r="D45" s="40">
        <f t="shared" ref="D45:O45" si="19">D46-1</f>
        <v>71724</v>
      </c>
      <c r="E45" s="40">
        <f t="shared" si="19"/>
        <v>71724</v>
      </c>
      <c r="F45" s="40">
        <f t="shared" si="19"/>
        <v>71724</v>
      </c>
      <c r="G45" s="40">
        <f t="shared" si="19"/>
        <v>85386</v>
      </c>
      <c r="H45" s="40">
        <f t="shared" si="19"/>
        <v>99048</v>
      </c>
      <c r="I45" s="40">
        <f t="shared" si="19"/>
        <v>112710</v>
      </c>
      <c r="J45" s="40">
        <f t="shared" si="19"/>
        <v>115271</v>
      </c>
      <c r="K45" s="40">
        <f t="shared" si="19"/>
        <v>117833</v>
      </c>
      <c r="L45" s="40">
        <f t="shared" si="19"/>
        <v>120394</v>
      </c>
      <c r="M45" s="40">
        <f t="shared" si="19"/>
        <v>122956</v>
      </c>
      <c r="N45" s="40">
        <f t="shared" si="19"/>
        <v>125518</v>
      </c>
      <c r="O45" s="40">
        <f t="shared" si="19"/>
        <v>128079</v>
      </c>
      <c r="P45" s="29"/>
      <c r="Q45" s="29"/>
      <c r="R45" s="29"/>
      <c r="S45" s="29"/>
      <c r="T45" s="29"/>
      <c r="U45" s="29"/>
      <c r="V45" s="29"/>
      <c r="W45" s="29"/>
      <c r="X45" s="29"/>
      <c r="Y45" s="29"/>
      <c r="Z45" s="29"/>
      <c r="AA45" s="29"/>
      <c r="AB45" s="29"/>
    </row>
    <row r="46" spans="2:28" ht="14.25" customHeight="1" x14ac:dyDescent="0.25">
      <c r="B46" s="35" t="s">
        <v>93</v>
      </c>
      <c r="C46" s="39">
        <v>0.67</v>
      </c>
      <c r="D46" s="192">
        <f>ROUND(($C46*$D$68),0)</f>
        <v>71725</v>
      </c>
      <c r="E46" s="192">
        <f>ROUND(($C46*$E$68),0)</f>
        <v>71725</v>
      </c>
      <c r="F46" s="192">
        <f>ROUND(($C46*$F$68),0)</f>
        <v>71725</v>
      </c>
      <c r="G46" s="192">
        <f>ROUND(($C46*$G$68),0)</f>
        <v>85387</v>
      </c>
      <c r="H46" s="192">
        <f>ROUND(($C46*$H$68),0)</f>
        <v>99049</v>
      </c>
      <c r="I46" s="192">
        <f>ROUND(($C46*$I$68),0)</f>
        <v>112711</v>
      </c>
      <c r="J46" s="192">
        <f>ROUND(($C46*$J$68),0)</f>
        <v>115272</v>
      </c>
      <c r="K46" s="192">
        <f>ROUND(($C46*$K$68),0)</f>
        <v>117834</v>
      </c>
      <c r="L46" s="192">
        <f>ROUND(($C46*$L$68),0)</f>
        <v>120395</v>
      </c>
      <c r="M46" s="192">
        <f>ROUND(($C46*$M$68),0)</f>
        <v>122957</v>
      </c>
      <c r="N46" s="192">
        <f>ROUND(($C46*$N$68),0)</f>
        <v>125519</v>
      </c>
      <c r="O46" s="192">
        <f>ROUND(($C46*$O$68),0)</f>
        <v>128080</v>
      </c>
      <c r="P46" s="29"/>
      <c r="Q46" s="29"/>
      <c r="R46" s="29"/>
      <c r="S46" s="29"/>
      <c r="T46" s="29"/>
      <c r="U46" s="29"/>
      <c r="V46" s="29"/>
      <c r="W46" s="29"/>
      <c r="X46" s="29"/>
      <c r="Y46" s="29"/>
      <c r="Z46" s="29"/>
      <c r="AA46" s="29"/>
      <c r="AB46" s="29"/>
    </row>
    <row r="47" spans="2:28" ht="14.25" customHeight="1" x14ac:dyDescent="0.25">
      <c r="B47" s="37" t="s">
        <v>94</v>
      </c>
      <c r="C47" s="38">
        <v>0.7</v>
      </c>
      <c r="D47" s="194">
        <f t="shared" ref="D47:O47" si="20">D48-1</f>
        <v>74935</v>
      </c>
      <c r="E47" s="194">
        <f t="shared" si="20"/>
        <v>74935</v>
      </c>
      <c r="F47" s="194">
        <f t="shared" si="20"/>
        <v>74935</v>
      </c>
      <c r="G47" s="194">
        <f t="shared" si="20"/>
        <v>89209</v>
      </c>
      <c r="H47" s="194">
        <f t="shared" si="20"/>
        <v>103483</v>
      </c>
      <c r="I47" s="194">
        <f t="shared" si="20"/>
        <v>117756</v>
      </c>
      <c r="J47" s="194">
        <f t="shared" si="20"/>
        <v>120433</v>
      </c>
      <c r="K47" s="194">
        <f t="shared" si="20"/>
        <v>123109</v>
      </c>
      <c r="L47" s="194">
        <f t="shared" si="20"/>
        <v>125785</v>
      </c>
      <c r="M47" s="194">
        <f t="shared" si="20"/>
        <v>128462</v>
      </c>
      <c r="N47" s="194">
        <f t="shared" si="20"/>
        <v>131138</v>
      </c>
      <c r="O47" s="194">
        <f t="shared" si="20"/>
        <v>133814</v>
      </c>
      <c r="P47" s="29"/>
      <c r="Q47" s="29"/>
      <c r="R47" s="29"/>
      <c r="S47" s="29"/>
      <c r="T47" s="29"/>
      <c r="U47" s="29"/>
      <c r="V47" s="29"/>
      <c r="W47" s="29"/>
      <c r="X47" s="29"/>
      <c r="Y47" s="29"/>
      <c r="Z47" s="29"/>
      <c r="AA47" s="29"/>
      <c r="AB47" s="29"/>
    </row>
    <row r="48" spans="2:28" ht="14.25" customHeight="1" x14ac:dyDescent="0.25">
      <c r="B48" s="35" t="s">
        <v>93</v>
      </c>
      <c r="C48" s="39">
        <v>0.7</v>
      </c>
      <c r="D48" s="195">
        <f>ROUND(($C48*$D$68),0)</f>
        <v>74936</v>
      </c>
      <c r="E48" s="195">
        <f>ROUND(($C48*$E$68),0)</f>
        <v>74936</v>
      </c>
      <c r="F48" s="195">
        <f>ROUND(($C48*$F$68),0)</f>
        <v>74936</v>
      </c>
      <c r="G48" s="195">
        <f>ROUND(($C48*$G$68),0)</f>
        <v>89210</v>
      </c>
      <c r="H48" s="195">
        <f>ROUND(($C48*$H$68),0)</f>
        <v>103484</v>
      </c>
      <c r="I48" s="195">
        <f>ROUND(($C48*$I$68),0)</f>
        <v>117757</v>
      </c>
      <c r="J48" s="195">
        <f>ROUND(($C48*$J$68),0)</f>
        <v>120434</v>
      </c>
      <c r="K48" s="195">
        <f>ROUND(($C48*$K$68),0)</f>
        <v>123110</v>
      </c>
      <c r="L48" s="195">
        <f>ROUND(($C48*$L$68),0)</f>
        <v>125786</v>
      </c>
      <c r="M48" s="195">
        <f>ROUND(($C48*$M$68),0)</f>
        <v>128463</v>
      </c>
      <c r="N48" s="195">
        <f>ROUND(($C48*$N$68),0)</f>
        <v>131139</v>
      </c>
      <c r="O48" s="195">
        <f>ROUND(($C48*$O$68),0)</f>
        <v>133815</v>
      </c>
      <c r="P48" s="29"/>
      <c r="Q48" s="29"/>
      <c r="R48" s="29"/>
      <c r="S48" s="29"/>
      <c r="T48" s="29"/>
      <c r="U48" s="29"/>
      <c r="V48" s="29"/>
      <c r="W48" s="29"/>
      <c r="X48" s="29"/>
      <c r="Y48" s="29"/>
      <c r="Z48" s="29"/>
      <c r="AA48" s="29"/>
      <c r="AB48" s="29"/>
    </row>
    <row r="49" spans="2:28" ht="14.25" customHeight="1" x14ac:dyDescent="0.25">
      <c r="B49" s="37" t="s">
        <v>94</v>
      </c>
      <c r="C49" s="38">
        <v>0.73</v>
      </c>
      <c r="D49" s="40">
        <f t="shared" ref="D49:O49" si="21">D50-1</f>
        <v>78147</v>
      </c>
      <c r="E49" s="40">
        <f t="shared" si="21"/>
        <v>78147</v>
      </c>
      <c r="F49" s="40">
        <f t="shared" si="21"/>
        <v>78147</v>
      </c>
      <c r="G49" s="40">
        <f t="shared" si="21"/>
        <v>93032</v>
      </c>
      <c r="H49" s="40">
        <f t="shared" si="21"/>
        <v>107918</v>
      </c>
      <c r="I49" s="40">
        <f t="shared" si="21"/>
        <v>122803</v>
      </c>
      <c r="J49" s="40">
        <f t="shared" si="21"/>
        <v>125594</v>
      </c>
      <c r="K49" s="40">
        <f t="shared" si="21"/>
        <v>128385</v>
      </c>
      <c r="L49" s="40">
        <f t="shared" si="21"/>
        <v>131176</v>
      </c>
      <c r="M49" s="40">
        <f t="shared" si="21"/>
        <v>133967</v>
      </c>
      <c r="N49" s="40">
        <f t="shared" si="21"/>
        <v>136758</v>
      </c>
      <c r="O49" s="40">
        <f t="shared" si="21"/>
        <v>139549</v>
      </c>
      <c r="P49" s="29"/>
      <c r="Q49" s="29"/>
      <c r="R49" s="29"/>
      <c r="S49" s="29"/>
      <c r="T49" s="29"/>
      <c r="U49" s="29"/>
      <c r="V49" s="29"/>
      <c r="W49" s="29"/>
      <c r="X49" s="29"/>
      <c r="Y49" s="29"/>
      <c r="Z49" s="29"/>
      <c r="AA49" s="29"/>
      <c r="AB49" s="29"/>
    </row>
    <row r="50" spans="2:28" ht="14.25" customHeight="1" x14ac:dyDescent="0.25">
      <c r="B50" s="35" t="s">
        <v>93</v>
      </c>
      <c r="C50" s="39">
        <v>0.73</v>
      </c>
      <c r="D50" s="192">
        <f>ROUND(($C50*$D$68),0)</f>
        <v>78148</v>
      </c>
      <c r="E50" s="192">
        <f>ROUND(($C50*$E$68),0)</f>
        <v>78148</v>
      </c>
      <c r="F50" s="192">
        <f>ROUND(($C50*$F$68),0)</f>
        <v>78148</v>
      </c>
      <c r="G50" s="192">
        <f>ROUND(($C50*$G$68),0)</f>
        <v>93033</v>
      </c>
      <c r="H50" s="192">
        <f>ROUND(($C50*$H$68),0)</f>
        <v>107919</v>
      </c>
      <c r="I50" s="192">
        <f>ROUND(($C50*$I$68),0)</f>
        <v>122804</v>
      </c>
      <c r="J50" s="192">
        <f>ROUND(($C50*$J$68),0)</f>
        <v>125595</v>
      </c>
      <c r="K50" s="192">
        <f>ROUND(($C50*$K$68),0)</f>
        <v>128386</v>
      </c>
      <c r="L50" s="192">
        <f>ROUND(($C50*$L$68),0)</f>
        <v>131177</v>
      </c>
      <c r="M50" s="192">
        <f>ROUND(($C50*$M$68),0)</f>
        <v>133968</v>
      </c>
      <c r="N50" s="192">
        <f>ROUND(($C50*$N$68),0)</f>
        <v>136759</v>
      </c>
      <c r="O50" s="192">
        <f>ROUND(($C50*$O$68),0)</f>
        <v>139550</v>
      </c>
      <c r="P50" s="29"/>
      <c r="Q50" s="29"/>
      <c r="R50" s="29"/>
      <c r="S50" s="29"/>
      <c r="T50" s="29"/>
      <c r="U50" s="29"/>
      <c r="V50" s="29"/>
      <c r="W50" s="29"/>
      <c r="X50" s="29"/>
      <c r="Y50" s="29"/>
      <c r="Z50" s="29"/>
      <c r="AA50" s="29"/>
      <c r="AB50" s="29"/>
    </row>
    <row r="51" spans="2:28" ht="14.25" customHeight="1" x14ac:dyDescent="0.25">
      <c r="B51" s="37" t="s">
        <v>94</v>
      </c>
      <c r="C51" s="38">
        <v>0.75</v>
      </c>
      <c r="D51" s="194">
        <f t="shared" ref="D51:O51" si="22">D52-1</f>
        <v>80288</v>
      </c>
      <c r="E51" s="194">
        <f t="shared" si="22"/>
        <v>80288</v>
      </c>
      <c r="F51" s="194">
        <f t="shared" si="22"/>
        <v>80288</v>
      </c>
      <c r="G51" s="194">
        <f t="shared" si="22"/>
        <v>95581</v>
      </c>
      <c r="H51" s="194">
        <f t="shared" si="22"/>
        <v>110874</v>
      </c>
      <c r="I51" s="194">
        <f t="shared" si="22"/>
        <v>126168</v>
      </c>
      <c r="J51" s="194">
        <f t="shared" si="22"/>
        <v>129035</v>
      </c>
      <c r="K51" s="194">
        <f t="shared" si="22"/>
        <v>131903</v>
      </c>
      <c r="L51" s="194">
        <f t="shared" si="22"/>
        <v>134770</v>
      </c>
      <c r="M51" s="194">
        <f t="shared" si="22"/>
        <v>137637</v>
      </c>
      <c r="N51" s="194">
        <f t="shared" si="22"/>
        <v>140505</v>
      </c>
      <c r="O51" s="194">
        <f t="shared" si="22"/>
        <v>143372</v>
      </c>
      <c r="P51" s="29"/>
      <c r="Q51" s="29"/>
      <c r="R51" s="29"/>
      <c r="S51" s="29"/>
      <c r="T51" s="29"/>
      <c r="U51" s="29"/>
      <c r="V51" s="29"/>
      <c r="W51" s="29"/>
      <c r="X51" s="29"/>
      <c r="Y51" s="29"/>
      <c r="Z51" s="29"/>
      <c r="AA51" s="29"/>
      <c r="AB51" s="29"/>
    </row>
    <row r="52" spans="2:28" ht="14.25" customHeight="1" x14ac:dyDescent="0.25">
      <c r="B52" s="35" t="s">
        <v>93</v>
      </c>
      <c r="C52" s="39">
        <v>0.75</v>
      </c>
      <c r="D52" s="195">
        <f>ROUND(($C52*$D$68),0)</f>
        <v>80289</v>
      </c>
      <c r="E52" s="195">
        <f>ROUND(($C52*$E$68),0)</f>
        <v>80289</v>
      </c>
      <c r="F52" s="195">
        <f>ROUND(($C52*$F$68),0)</f>
        <v>80289</v>
      </c>
      <c r="G52" s="195">
        <f>ROUND(($C52*$G$68),0)</f>
        <v>95582</v>
      </c>
      <c r="H52" s="195">
        <f>ROUND(($C52*$H$68),0)</f>
        <v>110875</v>
      </c>
      <c r="I52" s="195">
        <f>ROUND(($C52*$I$68),0)</f>
        <v>126169</v>
      </c>
      <c r="J52" s="195">
        <f>ROUND(($C52*$J$68),0)</f>
        <v>129036</v>
      </c>
      <c r="K52" s="195">
        <f>ROUND(($C52*$K$68),0)</f>
        <v>131904</v>
      </c>
      <c r="L52" s="195">
        <f>ROUND(($C52*$L$68),0)</f>
        <v>134771</v>
      </c>
      <c r="M52" s="195">
        <f>ROUND(($C52*$M$68),0)</f>
        <v>137638</v>
      </c>
      <c r="N52" s="195">
        <f>ROUND(($C52*$N$68),0)</f>
        <v>140506</v>
      </c>
      <c r="O52" s="195">
        <f>ROUND(($C52*$O$68),0)</f>
        <v>143373</v>
      </c>
      <c r="P52" s="29"/>
      <c r="Q52" s="29"/>
      <c r="R52" s="29"/>
      <c r="S52" s="29"/>
      <c r="T52" s="29"/>
      <c r="U52" s="29"/>
      <c r="V52" s="29"/>
      <c r="W52" s="29"/>
      <c r="X52" s="29"/>
      <c r="Y52" s="29"/>
      <c r="Z52" s="29"/>
      <c r="AA52" s="29"/>
      <c r="AB52" s="29"/>
    </row>
    <row r="53" spans="2:28" ht="14.25" customHeight="1" x14ac:dyDescent="0.25">
      <c r="B53" s="37" t="s">
        <v>94</v>
      </c>
      <c r="C53" s="38">
        <v>0.79</v>
      </c>
      <c r="D53" s="40">
        <f t="shared" ref="D53:O53" si="23">D54-1</f>
        <v>84570</v>
      </c>
      <c r="E53" s="40">
        <f t="shared" si="23"/>
        <v>84570</v>
      </c>
      <c r="F53" s="40">
        <f t="shared" si="23"/>
        <v>84570</v>
      </c>
      <c r="G53" s="40">
        <f t="shared" si="23"/>
        <v>100679</v>
      </c>
      <c r="H53" s="40">
        <f t="shared" si="23"/>
        <v>116788</v>
      </c>
      <c r="I53" s="40">
        <f t="shared" si="23"/>
        <v>132897</v>
      </c>
      <c r="J53" s="40">
        <f t="shared" si="23"/>
        <v>135917</v>
      </c>
      <c r="K53" s="40">
        <f t="shared" si="23"/>
        <v>138937</v>
      </c>
      <c r="L53" s="40">
        <f t="shared" si="23"/>
        <v>141958</v>
      </c>
      <c r="M53" s="40">
        <f t="shared" si="23"/>
        <v>144978</v>
      </c>
      <c r="N53" s="40">
        <f t="shared" si="23"/>
        <v>147999</v>
      </c>
      <c r="O53" s="40">
        <f t="shared" si="23"/>
        <v>151019</v>
      </c>
      <c r="P53" s="29"/>
      <c r="Q53" s="29"/>
      <c r="R53" s="29"/>
      <c r="S53" s="29"/>
      <c r="T53" s="29"/>
      <c r="U53" s="29"/>
      <c r="V53" s="29"/>
      <c r="W53" s="29"/>
      <c r="X53" s="29"/>
      <c r="Y53" s="29"/>
      <c r="Z53" s="29"/>
      <c r="AA53" s="29"/>
      <c r="AB53" s="29"/>
    </row>
    <row r="54" spans="2:28" ht="14.25" customHeight="1" x14ac:dyDescent="0.25">
      <c r="B54" s="35" t="s">
        <v>93</v>
      </c>
      <c r="C54" s="39">
        <v>0.79</v>
      </c>
      <c r="D54" s="192">
        <f>ROUND(($C54*$D$68),0)</f>
        <v>84571</v>
      </c>
      <c r="E54" s="192">
        <f>ROUND(($C54*$E$68),0)</f>
        <v>84571</v>
      </c>
      <c r="F54" s="192">
        <f>ROUND(($C54*$F$68),0)</f>
        <v>84571</v>
      </c>
      <c r="G54" s="192">
        <f>ROUND(($C54*$G$68),0)</f>
        <v>100680</v>
      </c>
      <c r="H54" s="192">
        <f>ROUND(($C54*$H$68),0)</f>
        <v>116789</v>
      </c>
      <c r="I54" s="192">
        <f>ROUND(($C54*$I$68),0)</f>
        <v>132898</v>
      </c>
      <c r="J54" s="192">
        <f>ROUND(($C54*$J$68),0)</f>
        <v>135918</v>
      </c>
      <c r="K54" s="192">
        <f>ROUND(($C54*$K$68),0)</f>
        <v>138938</v>
      </c>
      <c r="L54" s="192">
        <f>ROUND(($C54*$L$68),0)</f>
        <v>141959</v>
      </c>
      <c r="M54" s="192">
        <f>ROUND(($C54*$M$68),0)</f>
        <v>144979</v>
      </c>
      <c r="N54" s="192">
        <f>ROUND(($C54*$N$68),0)</f>
        <v>148000</v>
      </c>
      <c r="O54" s="192">
        <f>ROUND(($C54*$O$68),0)</f>
        <v>151020</v>
      </c>
      <c r="P54" s="29"/>
      <c r="Q54" s="29"/>
      <c r="R54" s="29"/>
      <c r="S54" s="29"/>
      <c r="T54" s="29"/>
      <c r="U54" s="29"/>
      <c r="V54" s="29"/>
      <c r="W54" s="29"/>
      <c r="X54" s="29"/>
      <c r="Y54" s="29"/>
      <c r="Z54" s="29"/>
      <c r="AA54" s="29"/>
      <c r="AB54" s="29"/>
    </row>
    <row r="55" spans="2:28" ht="14.25" customHeight="1" x14ac:dyDescent="0.25">
      <c r="B55" s="37" t="s">
        <v>94</v>
      </c>
      <c r="C55" s="38">
        <v>0.81</v>
      </c>
      <c r="D55" s="194">
        <f t="shared" ref="D55:O55" si="24">D56-1</f>
        <v>86711</v>
      </c>
      <c r="E55" s="194">
        <f t="shared" si="24"/>
        <v>86711</v>
      </c>
      <c r="F55" s="194">
        <f t="shared" si="24"/>
        <v>86711</v>
      </c>
      <c r="G55" s="194">
        <f t="shared" si="24"/>
        <v>103228</v>
      </c>
      <c r="H55" s="194">
        <f t="shared" si="24"/>
        <v>119744</v>
      </c>
      <c r="I55" s="194">
        <f t="shared" si="24"/>
        <v>136261</v>
      </c>
      <c r="J55" s="194">
        <f t="shared" si="24"/>
        <v>139358</v>
      </c>
      <c r="K55" s="194">
        <f t="shared" si="24"/>
        <v>142455</v>
      </c>
      <c r="L55" s="194">
        <f t="shared" si="24"/>
        <v>145552</v>
      </c>
      <c r="M55" s="194">
        <f t="shared" si="24"/>
        <v>148649</v>
      </c>
      <c r="N55" s="194">
        <f t="shared" si="24"/>
        <v>151745</v>
      </c>
      <c r="O55" s="194">
        <f t="shared" si="24"/>
        <v>154842</v>
      </c>
      <c r="P55" s="29"/>
      <c r="Q55" s="29"/>
      <c r="R55" s="29"/>
      <c r="S55" s="29"/>
      <c r="T55" s="29"/>
      <c r="U55" s="29"/>
      <c r="V55" s="29"/>
      <c r="W55" s="29"/>
      <c r="X55" s="29"/>
      <c r="Y55" s="29"/>
      <c r="Z55" s="29"/>
      <c r="AA55" s="29"/>
      <c r="AB55" s="29"/>
    </row>
    <row r="56" spans="2:28" ht="14.25" customHeight="1" x14ac:dyDescent="0.25">
      <c r="B56" s="35" t="s">
        <v>93</v>
      </c>
      <c r="C56" s="39">
        <v>0.81</v>
      </c>
      <c r="D56" s="195">
        <f>ROUND(($C56*$D$68),0)</f>
        <v>86712</v>
      </c>
      <c r="E56" s="195">
        <f>ROUND(($C56*$E$68),0)</f>
        <v>86712</v>
      </c>
      <c r="F56" s="195">
        <f>ROUND(($C56*$F$68),0)</f>
        <v>86712</v>
      </c>
      <c r="G56" s="195">
        <f>ROUND(($C56*$G$68),0)</f>
        <v>103229</v>
      </c>
      <c r="H56" s="195">
        <f>ROUND(($C56*$H$68),0)</f>
        <v>119745</v>
      </c>
      <c r="I56" s="195">
        <f>ROUND(($C56*$I$68),0)</f>
        <v>136262</v>
      </c>
      <c r="J56" s="195">
        <f>ROUND(($C56*$J$68),0)</f>
        <v>139359</v>
      </c>
      <c r="K56" s="195">
        <f>ROUND(($C56*$K$68),0)</f>
        <v>142456</v>
      </c>
      <c r="L56" s="195">
        <f>ROUND(($C56*$L$68),0)</f>
        <v>145553</v>
      </c>
      <c r="M56" s="195">
        <f>ROUND(($C56*$M$68),0)</f>
        <v>148650</v>
      </c>
      <c r="N56" s="195">
        <f>ROUND(($C56*$N$68),0)</f>
        <v>151746</v>
      </c>
      <c r="O56" s="195">
        <f>ROUND(($C56*$O$68),0)</f>
        <v>154843</v>
      </c>
      <c r="P56" s="29"/>
      <c r="Q56" s="29"/>
      <c r="R56" s="29"/>
      <c r="S56" s="29"/>
      <c r="T56" s="29"/>
      <c r="U56" s="29"/>
      <c r="V56" s="29"/>
      <c r="W56" s="29"/>
      <c r="X56" s="29"/>
      <c r="Y56" s="29"/>
      <c r="Z56" s="29"/>
      <c r="AA56" s="29"/>
      <c r="AB56" s="29"/>
    </row>
    <row r="57" spans="2:28" ht="14.25" customHeight="1" x14ac:dyDescent="0.25">
      <c r="B57" s="37" t="s">
        <v>94</v>
      </c>
      <c r="C57" s="38">
        <v>0.84</v>
      </c>
      <c r="D57" s="40">
        <f t="shared" ref="D57:O57" si="25">D58-1</f>
        <v>89923</v>
      </c>
      <c r="E57" s="40">
        <f t="shared" si="25"/>
        <v>89923</v>
      </c>
      <c r="F57" s="40">
        <f t="shared" si="25"/>
        <v>89923</v>
      </c>
      <c r="G57" s="40">
        <f t="shared" si="25"/>
        <v>107051</v>
      </c>
      <c r="H57" s="40">
        <f t="shared" si="25"/>
        <v>124179</v>
      </c>
      <c r="I57" s="40">
        <f t="shared" si="25"/>
        <v>141308</v>
      </c>
      <c r="J57" s="40">
        <f t="shared" si="25"/>
        <v>144519</v>
      </c>
      <c r="K57" s="40">
        <f t="shared" si="25"/>
        <v>147731</v>
      </c>
      <c r="L57" s="40">
        <f t="shared" si="25"/>
        <v>150942</v>
      </c>
      <c r="M57" s="40">
        <f t="shared" si="25"/>
        <v>154154</v>
      </c>
      <c r="N57" s="40">
        <f t="shared" si="25"/>
        <v>157366</v>
      </c>
      <c r="O57" s="40">
        <f t="shared" si="25"/>
        <v>160577</v>
      </c>
      <c r="P57" s="29"/>
      <c r="Q57" s="29"/>
      <c r="R57" s="29"/>
      <c r="S57" s="29"/>
      <c r="T57" s="29"/>
      <c r="U57" s="29"/>
      <c r="V57" s="29"/>
      <c r="W57" s="29"/>
      <c r="X57" s="29"/>
      <c r="Y57" s="29"/>
      <c r="Z57" s="29"/>
      <c r="AA57" s="29"/>
      <c r="AB57" s="29"/>
    </row>
    <row r="58" spans="2:28" ht="14.25" customHeight="1" x14ac:dyDescent="0.25">
      <c r="B58" s="35" t="s">
        <v>93</v>
      </c>
      <c r="C58" s="39">
        <v>0.84</v>
      </c>
      <c r="D58" s="192">
        <f>ROUND(($C58*$D$68),0)</f>
        <v>89924</v>
      </c>
      <c r="E58" s="192">
        <f>ROUND(($C58*$E$68),0)</f>
        <v>89924</v>
      </c>
      <c r="F58" s="192">
        <f>ROUND(($C58*$F$68),0)</f>
        <v>89924</v>
      </c>
      <c r="G58" s="192">
        <f>ROUND(($C58*$G$68),0)</f>
        <v>107052</v>
      </c>
      <c r="H58" s="192">
        <f>ROUND(($C58*$H$68),0)</f>
        <v>124180</v>
      </c>
      <c r="I58" s="192">
        <f>ROUND(($C58*$I$68),0)</f>
        <v>141309</v>
      </c>
      <c r="J58" s="192">
        <f>ROUND(($C58*$J$68),0)</f>
        <v>144520</v>
      </c>
      <c r="K58" s="192">
        <f>ROUND(($C58*$K$68),0)</f>
        <v>147732</v>
      </c>
      <c r="L58" s="192">
        <f>ROUND(($C58*$L$68),0)</f>
        <v>150943</v>
      </c>
      <c r="M58" s="192">
        <f>ROUND(($C58*$M$68),0)</f>
        <v>154155</v>
      </c>
      <c r="N58" s="192">
        <f>ROUND(($C58*$N$68),0)</f>
        <v>157367</v>
      </c>
      <c r="O58" s="192">
        <f>ROUND(($C58*$O$68),0)</f>
        <v>160578</v>
      </c>
      <c r="P58" s="29"/>
      <c r="Q58" s="29"/>
      <c r="R58" s="29"/>
      <c r="S58" s="29"/>
      <c r="T58" s="29"/>
      <c r="U58" s="29"/>
      <c r="V58" s="29"/>
      <c r="W58" s="29"/>
      <c r="X58" s="29"/>
      <c r="Y58" s="29"/>
      <c r="Z58" s="29"/>
      <c r="AA58" s="29"/>
      <c r="AB58" s="29"/>
    </row>
    <row r="59" spans="2:28" ht="14.25" customHeight="1" x14ac:dyDescent="0.25">
      <c r="B59" s="37" t="s">
        <v>94</v>
      </c>
      <c r="C59" s="38">
        <v>0.87</v>
      </c>
      <c r="D59" s="194">
        <f t="shared" ref="D59:O59" si="26">D60-1</f>
        <v>93134</v>
      </c>
      <c r="E59" s="194">
        <f t="shared" si="26"/>
        <v>93134</v>
      </c>
      <c r="F59" s="194">
        <f t="shared" si="26"/>
        <v>93134</v>
      </c>
      <c r="G59" s="194">
        <f t="shared" si="26"/>
        <v>110874</v>
      </c>
      <c r="H59" s="194">
        <f t="shared" si="26"/>
        <v>128614</v>
      </c>
      <c r="I59" s="194">
        <f t="shared" si="26"/>
        <v>146355</v>
      </c>
      <c r="J59" s="194">
        <f t="shared" si="26"/>
        <v>149681</v>
      </c>
      <c r="K59" s="194">
        <f t="shared" si="26"/>
        <v>153007</v>
      </c>
      <c r="L59" s="194">
        <f t="shared" si="26"/>
        <v>156333</v>
      </c>
      <c r="M59" s="194">
        <f t="shared" si="26"/>
        <v>159660</v>
      </c>
      <c r="N59" s="194">
        <f t="shared" si="26"/>
        <v>162986</v>
      </c>
      <c r="O59" s="194">
        <f t="shared" si="26"/>
        <v>166312</v>
      </c>
      <c r="P59" s="29"/>
      <c r="Q59" s="29"/>
      <c r="R59" s="29"/>
      <c r="S59" s="29"/>
      <c r="T59" s="29"/>
      <c r="U59" s="29"/>
      <c r="V59" s="29"/>
      <c r="W59" s="29"/>
      <c r="X59" s="29"/>
      <c r="Y59" s="29"/>
      <c r="Z59" s="29"/>
      <c r="AA59" s="29"/>
      <c r="AB59" s="29"/>
    </row>
    <row r="60" spans="2:28" ht="14.25" customHeight="1" x14ac:dyDescent="0.25">
      <c r="B60" s="35" t="s">
        <v>93</v>
      </c>
      <c r="C60" s="39">
        <v>0.87</v>
      </c>
      <c r="D60" s="195">
        <f>ROUND(($C60*$D$68),0)</f>
        <v>93135</v>
      </c>
      <c r="E60" s="195">
        <f>ROUND(($C60*$E$68),0)</f>
        <v>93135</v>
      </c>
      <c r="F60" s="195">
        <f>ROUND(($C60*$F$68),0)</f>
        <v>93135</v>
      </c>
      <c r="G60" s="195">
        <f>ROUND(($C60*$G$68),0)</f>
        <v>110875</v>
      </c>
      <c r="H60" s="195">
        <f>ROUND(($C60*$H$68),0)</f>
        <v>128615</v>
      </c>
      <c r="I60" s="195">
        <f>ROUND(($C60*$I$68),0)</f>
        <v>146356</v>
      </c>
      <c r="J60" s="195">
        <f>ROUND(($C60*$J$68),0)</f>
        <v>149682</v>
      </c>
      <c r="K60" s="195">
        <f>ROUND(($C60*$K$68),0)</f>
        <v>153008</v>
      </c>
      <c r="L60" s="195">
        <f>ROUND(($C60*$L$68),0)</f>
        <v>156334</v>
      </c>
      <c r="M60" s="195">
        <f>ROUND(($C60*$M$68),0)</f>
        <v>159661</v>
      </c>
      <c r="N60" s="195">
        <f>ROUND(($C60*$N$68),0)</f>
        <v>162987</v>
      </c>
      <c r="O60" s="195">
        <f>ROUND(($C60*$O$68),0)</f>
        <v>166313</v>
      </c>
      <c r="P60" s="29"/>
      <c r="Q60" s="29"/>
      <c r="R60" s="29"/>
      <c r="S60" s="29"/>
      <c r="T60" s="29"/>
      <c r="U60" s="29"/>
      <c r="V60" s="29"/>
      <c r="W60" s="29"/>
      <c r="X60" s="29"/>
      <c r="Y60" s="29"/>
      <c r="Z60" s="29"/>
      <c r="AA60" s="29"/>
      <c r="AB60" s="29"/>
    </row>
    <row r="61" spans="2:28" ht="14.25" customHeight="1" x14ac:dyDescent="0.25">
      <c r="B61" s="37" t="s">
        <v>94</v>
      </c>
      <c r="C61" s="38">
        <v>0.91</v>
      </c>
      <c r="D61" s="40">
        <f t="shared" ref="D61:O61" si="27">D62-1</f>
        <v>97416</v>
      </c>
      <c r="E61" s="40">
        <f t="shared" si="27"/>
        <v>97416</v>
      </c>
      <c r="F61" s="40">
        <f t="shared" si="27"/>
        <v>97416</v>
      </c>
      <c r="G61" s="40">
        <f t="shared" si="27"/>
        <v>115972</v>
      </c>
      <c r="H61" s="40">
        <f t="shared" si="27"/>
        <v>134528</v>
      </c>
      <c r="I61" s="40">
        <f t="shared" si="27"/>
        <v>153084</v>
      </c>
      <c r="J61" s="40">
        <f t="shared" si="27"/>
        <v>156563</v>
      </c>
      <c r="K61" s="40">
        <f t="shared" si="27"/>
        <v>160042</v>
      </c>
      <c r="L61" s="40">
        <f t="shared" si="27"/>
        <v>163521</v>
      </c>
      <c r="M61" s="40">
        <f t="shared" si="27"/>
        <v>167000</v>
      </c>
      <c r="N61" s="40">
        <f t="shared" si="27"/>
        <v>170480</v>
      </c>
      <c r="O61" s="40">
        <f t="shared" si="27"/>
        <v>173959</v>
      </c>
      <c r="P61" s="29"/>
      <c r="Q61" s="29"/>
      <c r="R61" s="29"/>
      <c r="S61" s="29"/>
      <c r="T61" s="29"/>
      <c r="U61" s="29"/>
      <c r="V61" s="29"/>
      <c r="W61" s="29"/>
      <c r="X61" s="29"/>
      <c r="Y61" s="29"/>
      <c r="Z61" s="29"/>
      <c r="AA61" s="29"/>
      <c r="AB61" s="29"/>
    </row>
    <row r="62" spans="2:28" ht="14.25" customHeight="1" x14ac:dyDescent="0.25">
      <c r="B62" s="35" t="s">
        <v>93</v>
      </c>
      <c r="C62" s="39">
        <v>0.91</v>
      </c>
      <c r="D62" s="192">
        <f>ROUND(($C62*$D$68),0)</f>
        <v>97417</v>
      </c>
      <c r="E62" s="192">
        <f>ROUND(($C62*$E$68),0)</f>
        <v>97417</v>
      </c>
      <c r="F62" s="192">
        <f>ROUND(($C62*$F$68),0)</f>
        <v>97417</v>
      </c>
      <c r="G62" s="192">
        <f>ROUND(($C62*$G$68),0)</f>
        <v>115973</v>
      </c>
      <c r="H62" s="192">
        <f>ROUND(($C62*$H$68),0)</f>
        <v>134529</v>
      </c>
      <c r="I62" s="192">
        <f>ROUND(($C62*$I$68),0)</f>
        <v>153085</v>
      </c>
      <c r="J62" s="192">
        <f>ROUND(($C62*$J$68),0)</f>
        <v>156564</v>
      </c>
      <c r="K62" s="192">
        <f>ROUND(($C62*$K$68),0)</f>
        <v>160043</v>
      </c>
      <c r="L62" s="192">
        <f>ROUND(($C62*$L$68),0)</f>
        <v>163522</v>
      </c>
      <c r="M62" s="192">
        <f>ROUND(($C62*$M$68),0)</f>
        <v>167001</v>
      </c>
      <c r="N62" s="192">
        <f>ROUND(($C62*$N$68),0)</f>
        <v>170481</v>
      </c>
      <c r="O62" s="192">
        <f>ROUND(($C62*$O$68),0)</f>
        <v>173960</v>
      </c>
      <c r="P62" s="29"/>
      <c r="Q62" s="29"/>
      <c r="R62" s="29"/>
      <c r="S62" s="29"/>
      <c r="T62" s="29"/>
      <c r="U62" s="29"/>
      <c r="V62" s="29"/>
      <c r="W62" s="29"/>
      <c r="X62" s="29"/>
      <c r="Y62" s="29"/>
      <c r="Z62" s="29"/>
      <c r="AA62" s="29"/>
      <c r="AB62" s="29"/>
    </row>
    <row r="63" spans="2:28" ht="14.25" customHeight="1" x14ac:dyDescent="0.25">
      <c r="B63" s="37" t="s">
        <v>94</v>
      </c>
      <c r="C63" s="38">
        <v>0.94</v>
      </c>
      <c r="D63" s="194">
        <f t="shared" ref="D63:O63" si="28">D64-1</f>
        <v>100628</v>
      </c>
      <c r="E63" s="194">
        <f t="shared" si="28"/>
        <v>100628</v>
      </c>
      <c r="F63" s="194">
        <f t="shared" si="28"/>
        <v>100628</v>
      </c>
      <c r="G63" s="194">
        <f t="shared" si="28"/>
        <v>119795</v>
      </c>
      <c r="H63" s="194">
        <f t="shared" si="28"/>
        <v>138963</v>
      </c>
      <c r="I63" s="194">
        <f t="shared" si="28"/>
        <v>158130</v>
      </c>
      <c r="J63" s="194">
        <f t="shared" si="28"/>
        <v>161724</v>
      </c>
      <c r="K63" s="194">
        <f t="shared" si="28"/>
        <v>165318</v>
      </c>
      <c r="L63" s="194">
        <f t="shared" si="28"/>
        <v>168912</v>
      </c>
      <c r="M63" s="194">
        <f t="shared" si="28"/>
        <v>172506</v>
      </c>
      <c r="N63" s="194">
        <f t="shared" si="28"/>
        <v>176100</v>
      </c>
      <c r="O63" s="194">
        <f t="shared" si="28"/>
        <v>179694</v>
      </c>
      <c r="P63" s="29"/>
      <c r="Q63" s="29"/>
      <c r="R63" s="29"/>
      <c r="S63" s="29"/>
      <c r="T63" s="29"/>
      <c r="U63" s="29"/>
      <c r="V63" s="29"/>
      <c r="W63" s="29"/>
      <c r="X63" s="29"/>
      <c r="Y63" s="29"/>
      <c r="Z63" s="29"/>
      <c r="AA63" s="29"/>
      <c r="AB63" s="29"/>
    </row>
    <row r="64" spans="2:28" ht="14.25" customHeight="1" x14ac:dyDescent="0.25">
      <c r="B64" s="35" t="s">
        <v>93</v>
      </c>
      <c r="C64" s="39">
        <v>0.94</v>
      </c>
      <c r="D64" s="195">
        <f>ROUND(($C64*$D$68),0)</f>
        <v>100629</v>
      </c>
      <c r="E64" s="195">
        <f>ROUND(($C64*$E$68),0)</f>
        <v>100629</v>
      </c>
      <c r="F64" s="195">
        <f>ROUND(($C64*$F$68),0)</f>
        <v>100629</v>
      </c>
      <c r="G64" s="195">
        <f>ROUND(($C64*$G$68),0)</f>
        <v>119796</v>
      </c>
      <c r="H64" s="195">
        <f>ROUND(($C64*$H$68),0)</f>
        <v>138964</v>
      </c>
      <c r="I64" s="195">
        <f>ROUND(($C64*$I$68),0)</f>
        <v>158131</v>
      </c>
      <c r="J64" s="195">
        <f>ROUND(($C64*$J$68),0)</f>
        <v>161725</v>
      </c>
      <c r="K64" s="195">
        <f>ROUND(($C64*$K$68),0)</f>
        <v>165319</v>
      </c>
      <c r="L64" s="195">
        <f>ROUND(($C64*$L$68),0)</f>
        <v>168913</v>
      </c>
      <c r="M64" s="195">
        <f>ROUND(($C64*$M$68),0)</f>
        <v>172507</v>
      </c>
      <c r="N64" s="195">
        <f>ROUND(($C64*$N$68),0)</f>
        <v>176101</v>
      </c>
      <c r="O64" s="195">
        <f>ROUND(($C64*$O$68),0)</f>
        <v>179695</v>
      </c>
      <c r="P64" s="29"/>
      <c r="Q64" s="29"/>
      <c r="R64" s="29"/>
      <c r="S64" s="29"/>
      <c r="T64" s="29"/>
      <c r="U64" s="29"/>
      <c r="V64" s="29"/>
      <c r="W64" s="29"/>
      <c r="X64" s="29"/>
      <c r="Y64" s="29"/>
      <c r="Z64" s="29"/>
      <c r="AA64" s="29"/>
      <c r="AB64" s="29"/>
    </row>
    <row r="65" spans="2:28" ht="14.25" customHeight="1" x14ac:dyDescent="0.25">
      <c r="B65" s="37" t="s">
        <v>94</v>
      </c>
      <c r="C65" s="38">
        <v>0.97</v>
      </c>
      <c r="D65" s="41">
        <f t="shared" ref="D65:O65" si="29">D66-1</f>
        <v>103839</v>
      </c>
      <c r="E65" s="41">
        <f t="shared" si="29"/>
        <v>103839</v>
      </c>
      <c r="F65" s="41">
        <f t="shared" si="29"/>
        <v>103839</v>
      </c>
      <c r="G65" s="41">
        <f t="shared" si="29"/>
        <v>123619</v>
      </c>
      <c r="H65" s="41">
        <f t="shared" si="29"/>
        <v>143398</v>
      </c>
      <c r="I65" s="41">
        <f t="shared" si="29"/>
        <v>163177</v>
      </c>
      <c r="J65" s="41">
        <f t="shared" si="29"/>
        <v>166886</v>
      </c>
      <c r="K65" s="41">
        <f t="shared" si="29"/>
        <v>170594</v>
      </c>
      <c r="L65" s="41">
        <f t="shared" si="29"/>
        <v>174303</v>
      </c>
      <c r="M65" s="41">
        <f t="shared" si="29"/>
        <v>178011</v>
      </c>
      <c r="N65" s="41">
        <f t="shared" si="29"/>
        <v>181720</v>
      </c>
      <c r="O65" s="41">
        <f t="shared" si="29"/>
        <v>185429</v>
      </c>
      <c r="P65" s="29"/>
      <c r="Q65" s="29"/>
      <c r="R65" s="29"/>
      <c r="S65" s="29"/>
      <c r="T65" s="29"/>
      <c r="U65" s="29"/>
      <c r="V65" s="29"/>
      <c r="W65" s="29"/>
      <c r="X65" s="29"/>
      <c r="Y65" s="29"/>
      <c r="Z65" s="29"/>
      <c r="AA65" s="29"/>
      <c r="AB65" s="29"/>
    </row>
    <row r="66" spans="2:28" ht="14.25" customHeight="1" x14ac:dyDescent="0.25">
      <c r="B66" s="35" t="s">
        <v>93</v>
      </c>
      <c r="C66" s="39">
        <v>0.97</v>
      </c>
      <c r="D66" s="192">
        <f>ROUND(($C66*$D$68),0)</f>
        <v>103840</v>
      </c>
      <c r="E66" s="192">
        <f>ROUND(($C66*$E$68),0)</f>
        <v>103840</v>
      </c>
      <c r="F66" s="192">
        <f>ROUND(($C66*$F$68),0)</f>
        <v>103840</v>
      </c>
      <c r="G66" s="192">
        <f>ROUND(($C66*$G$68),0)</f>
        <v>123620</v>
      </c>
      <c r="H66" s="192">
        <f>ROUND(($C66*$H$68),0)</f>
        <v>143399</v>
      </c>
      <c r="I66" s="192">
        <f>ROUND(($C66*$I$68),0)</f>
        <v>163178</v>
      </c>
      <c r="J66" s="192">
        <f>ROUND(($C66*$J$68),0)</f>
        <v>166887</v>
      </c>
      <c r="K66" s="192">
        <f>ROUND(($C66*$K$68),0)</f>
        <v>170595</v>
      </c>
      <c r="L66" s="192">
        <f>ROUND(($C66*$L$68),0)</f>
        <v>174304</v>
      </c>
      <c r="M66" s="192">
        <f>ROUND(($C66*$M$68),0)</f>
        <v>178012</v>
      </c>
      <c r="N66" s="192">
        <f>ROUND(($C66*$N$68),0)</f>
        <v>181721</v>
      </c>
      <c r="O66" s="192">
        <f>ROUND(($C66*$O$68),0)</f>
        <v>185430</v>
      </c>
      <c r="P66" s="29"/>
      <c r="Q66" s="29"/>
      <c r="R66" s="29"/>
      <c r="S66" s="29"/>
      <c r="T66" s="29"/>
      <c r="U66" s="29"/>
      <c r="V66" s="29"/>
      <c r="W66" s="29"/>
      <c r="X66" s="29"/>
      <c r="Y66" s="29"/>
      <c r="Z66" s="29"/>
      <c r="AA66" s="29"/>
      <c r="AB66" s="29"/>
    </row>
    <row r="67" spans="2:28" ht="14.25" customHeight="1" x14ac:dyDescent="0.25">
      <c r="B67" s="44" t="s">
        <v>94</v>
      </c>
      <c r="C67" s="45">
        <v>1</v>
      </c>
      <c r="D67" s="196">
        <f t="shared" ref="D67:O67" si="30">D68-1</f>
        <v>107051</v>
      </c>
      <c r="E67" s="46">
        <f t="shared" si="30"/>
        <v>107051</v>
      </c>
      <c r="F67" s="46">
        <f t="shared" si="30"/>
        <v>107051</v>
      </c>
      <c r="G67" s="46">
        <f t="shared" si="30"/>
        <v>127442</v>
      </c>
      <c r="H67" s="46">
        <f t="shared" si="30"/>
        <v>147832.88</v>
      </c>
      <c r="I67" s="46">
        <f t="shared" si="30"/>
        <v>168223.76</v>
      </c>
      <c r="J67" s="46">
        <f t="shared" si="30"/>
        <v>172047.05</v>
      </c>
      <c r="K67" s="46">
        <f t="shared" si="30"/>
        <v>175870.34</v>
      </c>
      <c r="L67" s="46">
        <f t="shared" si="30"/>
        <v>179693.63</v>
      </c>
      <c r="M67" s="46">
        <f t="shared" si="30"/>
        <v>183516.92</v>
      </c>
      <c r="N67" s="46">
        <f t="shared" si="30"/>
        <v>187340.21</v>
      </c>
      <c r="O67" s="46">
        <f t="shared" si="30"/>
        <v>191163.5</v>
      </c>
      <c r="P67" s="29"/>
      <c r="Q67" s="29"/>
      <c r="R67" s="29"/>
      <c r="S67" s="29"/>
      <c r="T67" s="29"/>
      <c r="U67" s="29"/>
      <c r="V67" s="29"/>
      <c r="W67" s="29"/>
      <c r="X67" s="29"/>
      <c r="Y67" s="29"/>
      <c r="Z67" s="29"/>
      <c r="AA67" s="29"/>
      <c r="AB67" s="29"/>
    </row>
    <row r="68" spans="2:28" ht="14.25" customHeight="1" x14ac:dyDescent="0.25">
      <c r="B68" s="47" t="s">
        <v>93</v>
      </c>
      <c r="C68" s="48">
        <v>1</v>
      </c>
      <c r="D68" s="49">
        <v>107052</v>
      </c>
      <c r="E68" s="62">
        <v>107052</v>
      </c>
      <c r="F68" s="49">
        <v>107052</v>
      </c>
      <c r="G68" s="49">
        <v>127443</v>
      </c>
      <c r="H68" s="49">
        <v>147833.88</v>
      </c>
      <c r="I68" s="49">
        <v>168224.76</v>
      </c>
      <c r="J68" s="49">
        <v>172048.05</v>
      </c>
      <c r="K68" s="49">
        <v>175871.34</v>
      </c>
      <c r="L68" s="49">
        <v>179694.63</v>
      </c>
      <c r="M68" s="49">
        <v>183517.92</v>
      </c>
      <c r="N68" s="49">
        <v>187341.21</v>
      </c>
      <c r="O68" s="50">
        <v>191164.5</v>
      </c>
      <c r="P68" s="29"/>
      <c r="Q68" s="351" t="s">
        <v>110</v>
      </c>
      <c r="R68" s="352"/>
      <c r="S68" s="352"/>
      <c r="T68" s="353"/>
      <c r="U68" s="29"/>
      <c r="V68" s="29"/>
      <c r="W68" s="29"/>
      <c r="X68" s="29"/>
      <c r="Y68" s="29"/>
      <c r="Z68" s="29"/>
      <c r="AA68" s="29"/>
      <c r="AB68" s="29"/>
    </row>
    <row r="69" spans="2:28" ht="14.25" customHeight="1" x14ac:dyDescent="0.25">
      <c r="B69" s="51" t="s">
        <v>94</v>
      </c>
      <c r="C69" s="52">
        <v>1.5</v>
      </c>
      <c r="D69" s="197">
        <f t="shared" ref="D69:O69" si="31">D70-1</f>
        <v>160577</v>
      </c>
      <c r="E69" s="53">
        <f t="shared" si="31"/>
        <v>160577</v>
      </c>
      <c r="F69" s="53">
        <f t="shared" si="31"/>
        <v>160577</v>
      </c>
      <c r="G69" s="53">
        <f t="shared" si="31"/>
        <v>191164</v>
      </c>
      <c r="H69" s="53">
        <f t="shared" si="31"/>
        <v>221750</v>
      </c>
      <c r="I69" s="53">
        <f t="shared" si="31"/>
        <v>252336</v>
      </c>
      <c r="J69" s="53">
        <f t="shared" si="31"/>
        <v>258071</v>
      </c>
      <c r="K69" s="53">
        <f t="shared" si="31"/>
        <v>263806</v>
      </c>
      <c r="L69" s="53">
        <f t="shared" si="31"/>
        <v>269541</v>
      </c>
      <c r="M69" s="53">
        <f t="shared" si="31"/>
        <v>275276</v>
      </c>
      <c r="N69" s="53">
        <f t="shared" si="31"/>
        <v>281011</v>
      </c>
      <c r="O69" s="53">
        <f t="shared" si="31"/>
        <v>286746</v>
      </c>
      <c r="P69" s="29"/>
      <c r="Q69" s="354"/>
      <c r="R69" s="224"/>
      <c r="S69" s="224"/>
      <c r="T69" s="355"/>
      <c r="U69" s="29"/>
      <c r="V69" s="29"/>
      <c r="W69" s="29"/>
      <c r="X69" s="29"/>
      <c r="Y69" s="29"/>
      <c r="Z69" s="29"/>
      <c r="AA69" s="29"/>
      <c r="AB69" s="29"/>
    </row>
    <row r="70" spans="2:28" ht="14.25" customHeight="1" x14ac:dyDescent="0.25">
      <c r="B70" s="54" t="s">
        <v>111</v>
      </c>
      <c r="C70" s="55">
        <v>1.5</v>
      </c>
      <c r="D70" s="197">
        <f>ROUND(($C70*$D$68),0)</f>
        <v>160578</v>
      </c>
      <c r="E70" s="53">
        <f>ROUND(($C70*$E$68),0)</f>
        <v>160578</v>
      </c>
      <c r="F70" s="53">
        <f>ROUND(($C70*$F$68),0)</f>
        <v>160578</v>
      </c>
      <c r="G70" s="53">
        <f>ROUND(($C70*$G$68),0)</f>
        <v>191165</v>
      </c>
      <c r="H70" s="53">
        <f>ROUND(($C70*$H$68),0)</f>
        <v>221751</v>
      </c>
      <c r="I70" s="53">
        <f>ROUND(($C70*$I$68),0)</f>
        <v>252337</v>
      </c>
      <c r="J70" s="53">
        <f>ROUND(($C70*$J$68),0)</f>
        <v>258072</v>
      </c>
      <c r="K70" s="53">
        <f>ROUND(($C70*$K$68),0)</f>
        <v>263807</v>
      </c>
      <c r="L70" s="53">
        <f>ROUND(($C70*$L$68),0)</f>
        <v>269542</v>
      </c>
      <c r="M70" s="53">
        <f>ROUND(($C70*$M$68),0)</f>
        <v>275277</v>
      </c>
      <c r="N70" s="53">
        <f>ROUND(($C70*$N$68),0)</f>
        <v>281012</v>
      </c>
      <c r="O70" s="53">
        <f>ROUND(($C70*$O$68),0)</f>
        <v>286747</v>
      </c>
      <c r="P70" s="29"/>
      <c r="Q70" s="354"/>
      <c r="R70" s="224"/>
      <c r="S70" s="224"/>
      <c r="T70" s="355"/>
      <c r="U70" s="29"/>
      <c r="V70" s="29"/>
      <c r="W70" s="29"/>
      <c r="X70" s="29"/>
      <c r="Y70" s="29"/>
      <c r="Z70" s="29"/>
      <c r="AA70" s="29"/>
      <c r="AB70" s="29"/>
    </row>
    <row r="71" spans="2:28" ht="14.25" customHeight="1" x14ac:dyDescent="0.25">
      <c r="B71" s="29"/>
      <c r="C71" s="29"/>
      <c r="D71" s="31"/>
      <c r="E71" s="31"/>
      <c r="F71" s="31"/>
      <c r="G71" s="31"/>
      <c r="H71" s="31"/>
      <c r="I71" s="31"/>
      <c r="J71" s="31"/>
      <c r="K71" s="31"/>
      <c r="L71" s="31"/>
      <c r="M71" s="31"/>
      <c r="N71" s="31"/>
      <c r="O71" s="31"/>
      <c r="P71" s="29"/>
      <c r="Q71" s="354"/>
      <c r="R71" s="224"/>
      <c r="S71" s="224"/>
      <c r="T71" s="355"/>
      <c r="U71" s="29"/>
      <c r="V71" s="29"/>
      <c r="W71" s="29"/>
      <c r="X71" s="29"/>
      <c r="Y71" s="29"/>
      <c r="Z71" s="29"/>
      <c r="AA71" s="29"/>
      <c r="AB71" s="29"/>
    </row>
    <row r="72" spans="2:28" ht="12.75" customHeight="1" x14ac:dyDescent="0.25">
      <c r="B72" s="29"/>
      <c r="C72" s="359" t="s">
        <v>112</v>
      </c>
      <c r="D72" s="360"/>
      <c r="E72" s="29"/>
      <c r="F72" s="29"/>
      <c r="G72" s="29"/>
      <c r="H72" s="29"/>
      <c r="I72" s="29"/>
      <c r="J72" s="29"/>
      <c r="K72" s="29"/>
      <c r="L72" s="29"/>
      <c r="M72" s="29"/>
      <c r="N72" s="29"/>
      <c r="O72" s="29"/>
      <c r="P72" s="29"/>
      <c r="Q72" s="354"/>
      <c r="R72" s="224"/>
      <c r="S72" s="224"/>
      <c r="T72" s="355"/>
      <c r="U72" s="29"/>
      <c r="V72" s="29"/>
      <c r="W72" s="29"/>
      <c r="X72" s="29"/>
      <c r="Y72" s="29"/>
      <c r="Z72" s="29"/>
      <c r="AA72" s="29"/>
      <c r="AB72" s="29"/>
    </row>
    <row r="73" spans="2:28" ht="12.75" customHeight="1" x14ac:dyDescent="0.25">
      <c r="B73" s="29"/>
      <c r="C73" s="361"/>
      <c r="D73" s="362"/>
      <c r="E73" s="29"/>
      <c r="F73" s="29"/>
      <c r="G73" s="29"/>
      <c r="H73" s="29"/>
      <c r="I73" s="29"/>
      <c r="J73" s="29"/>
      <c r="K73" s="29"/>
      <c r="L73" s="29"/>
      <c r="M73" s="29"/>
      <c r="N73" s="29"/>
      <c r="O73" s="29"/>
      <c r="P73" s="29"/>
      <c r="Q73" s="356"/>
      <c r="R73" s="357"/>
      <c r="S73" s="357"/>
      <c r="T73" s="358"/>
      <c r="U73" s="29"/>
      <c r="V73" s="29"/>
      <c r="W73" s="29"/>
      <c r="X73" s="29"/>
      <c r="Y73" s="29"/>
      <c r="Z73" s="29"/>
      <c r="AA73" s="29"/>
      <c r="AB73" s="29"/>
    </row>
    <row r="74" spans="2:28" ht="12.75" customHeight="1" x14ac:dyDescent="0.25">
      <c r="B74" s="29"/>
      <c r="C74" s="361"/>
      <c r="D74" s="362"/>
      <c r="E74" s="29"/>
      <c r="F74" s="29"/>
      <c r="G74" s="29"/>
      <c r="H74" s="29"/>
      <c r="I74" s="29"/>
      <c r="J74" s="29"/>
      <c r="K74" s="29"/>
      <c r="L74" s="29"/>
      <c r="M74" s="29"/>
      <c r="N74" s="29"/>
      <c r="O74" s="29"/>
      <c r="P74" s="29"/>
      <c r="Q74" s="29"/>
      <c r="R74" s="29"/>
      <c r="S74" s="29"/>
      <c r="T74" s="29"/>
      <c r="U74" s="29"/>
      <c r="V74" s="29"/>
      <c r="W74" s="29"/>
      <c r="X74" s="29"/>
      <c r="Y74" s="29"/>
      <c r="Z74" s="29"/>
      <c r="AA74" s="29"/>
      <c r="AB74" s="29"/>
    </row>
    <row r="75" spans="2:28" ht="12.75" customHeight="1" x14ac:dyDescent="0.25">
      <c r="B75" s="29"/>
      <c r="C75" s="361"/>
      <c r="D75" s="362"/>
      <c r="E75" s="29"/>
      <c r="F75" s="29"/>
      <c r="G75" s="29"/>
      <c r="H75" s="29"/>
      <c r="I75" s="29"/>
      <c r="J75" s="29"/>
      <c r="K75" s="29"/>
      <c r="L75" s="29"/>
      <c r="M75" s="29"/>
      <c r="N75" s="29"/>
      <c r="O75" s="29"/>
      <c r="P75" s="29"/>
      <c r="Q75" s="29"/>
      <c r="R75" s="29"/>
      <c r="S75" s="29"/>
      <c r="T75" s="29"/>
      <c r="U75" s="29"/>
      <c r="V75" s="29"/>
      <c r="W75" s="29"/>
      <c r="X75" s="29"/>
      <c r="Y75" s="29"/>
      <c r="Z75" s="29"/>
      <c r="AA75" s="29"/>
      <c r="AB75" s="29"/>
    </row>
    <row r="76" spans="2:28" ht="12.75" customHeight="1" x14ac:dyDescent="0.25">
      <c r="B76" s="29"/>
      <c r="C76" s="361"/>
      <c r="D76" s="362"/>
      <c r="E76" s="29"/>
      <c r="F76" s="29"/>
      <c r="G76" s="29"/>
      <c r="H76" s="29"/>
      <c r="I76" s="29"/>
      <c r="J76" s="29"/>
      <c r="K76" s="29"/>
      <c r="L76" s="29"/>
      <c r="M76" s="29"/>
      <c r="N76" s="29"/>
      <c r="O76" s="29"/>
      <c r="P76" s="29"/>
      <c r="Q76" s="29"/>
      <c r="R76" s="29"/>
      <c r="S76" s="29"/>
      <c r="T76" s="29"/>
      <c r="U76" s="29"/>
      <c r="V76" s="29"/>
      <c r="W76" s="29"/>
      <c r="X76" s="29"/>
      <c r="Y76" s="29"/>
      <c r="Z76" s="29"/>
      <c r="AA76" s="29"/>
      <c r="AB76" s="29"/>
    </row>
    <row r="77" spans="2:28" ht="12.75" customHeight="1" x14ac:dyDescent="0.25">
      <c r="B77" s="29"/>
      <c r="C77" s="361"/>
      <c r="D77" s="362"/>
      <c r="E77" s="29"/>
      <c r="F77" s="29"/>
      <c r="G77" s="29"/>
      <c r="H77" s="29"/>
      <c r="I77" s="56"/>
      <c r="J77" s="29"/>
      <c r="K77" s="29"/>
      <c r="L77" s="29"/>
      <c r="M77" s="29"/>
      <c r="N77" s="29"/>
      <c r="O77" s="29"/>
      <c r="P77" s="29"/>
      <c r="Q77" s="29"/>
      <c r="R77" s="29"/>
      <c r="S77" s="29"/>
      <c r="T77" s="29"/>
      <c r="U77" s="29"/>
      <c r="V77" s="29"/>
      <c r="W77" s="29"/>
      <c r="X77" s="29"/>
      <c r="Y77" s="29"/>
      <c r="Z77" s="29"/>
      <c r="AA77" s="29"/>
      <c r="AB77" s="29"/>
    </row>
    <row r="78" spans="2:28" ht="12.75" customHeight="1" x14ac:dyDescent="0.25">
      <c r="B78" s="29"/>
      <c r="C78" s="363"/>
      <c r="D78" s="364"/>
      <c r="E78" s="29"/>
      <c r="F78" s="29"/>
      <c r="G78" s="29"/>
      <c r="H78" s="29"/>
      <c r="I78" s="29"/>
      <c r="J78" s="29"/>
      <c r="K78" s="29"/>
      <c r="L78" s="29"/>
      <c r="M78" s="29"/>
      <c r="N78" s="29"/>
      <c r="O78" s="29"/>
      <c r="P78" s="29"/>
      <c r="Q78" s="29"/>
      <c r="R78" s="29"/>
      <c r="S78" s="29"/>
      <c r="T78" s="29"/>
      <c r="U78" s="29"/>
      <c r="V78" s="29"/>
      <c r="W78" s="29"/>
      <c r="X78" s="29"/>
      <c r="Y78" s="29"/>
      <c r="Z78" s="29"/>
      <c r="AA78" s="29"/>
      <c r="AB78" s="29"/>
    </row>
    <row r="79" spans="2:28" ht="12.75" customHeight="1" x14ac:dyDescent="0.25">
      <c r="B79" s="29"/>
      <c r="C79" s="57"/>
      <c r="D79" s="57"/>
      <c r="E79" s="29"/>
      <c r="F79" s="29"/>
      <c r="G79" s="29"/>
      <c r="H79" s="29"/>
      <c r="I79" s="29"/>
      <c r="J79" s="29"/>
      <c r="K79" s="29"/>
      <c r="L79" s="29"/>
      <c r="M79" s="29"/>
      <c r="N79" s="29"/>
      <c r="O79" s="29"/>
      <c r="P79" s="29"/>
      <c r="Q79" s="29"/>
      <c r="R79" s="29"/>
      <c r="S79" s="29"/>
      <c r="T79" s="29"/>
      <c r="U79" s="29"/>
      <c r="V79" s="29"/>
      <c r="W79" s="29"/>
      <c r="X79" s="29"/>
      <c r="Y79" s="29"/>
      <c r="Z79" s="29"/>
      <c r="AA79" s="29"/>
      <c r="AB79" s="29"/>
    </row>
    <row r="80" spans="2:28" ht="12.75" customHeight="1" x14ac:dyDescent="0.25">
      <c r="B80" s="29"/>
      <c r="C80" s="57"/>
      <c r="D80" s="57"/>
      <c r="E80" s="29"/>
      <c r="F80" s="29"/>
      <c r="G80" s="29"/>
      <c r="H80" s="29"/>
      <c r="I80" s="29"/>
      <c r="J80" s="29"/>
      <c r="K80" s="29"/>
      <c r="L80" s="29"/>
      <c r="M80" s="29"/>
      <c r="N80" s="29"/>
      <c r="O80" s="29"/>
      <c r="P80" s="29"/>
      <c r="Q80" s="29"/>
      <c r="R80" s="29"/>
      <c r="S80" s="29"/>
      <c r="T80" s="29"/>
      <c r="U80" s="29"/>
      <c r="V80" s="29"/>
      <c r="W80" s="29"/>
      <c r="X80" s="29"/>
      <c r="Y80" s="29"/>
      <c r="Z80" s="29"/>
      <c r="AA80" s="29"/>
      <c r="AB80" s="29"/>
    </row>
    <row r="81" spans="2:28" ht="12.75" customHeight="1" x14ac:dyDescent="0.25">
      <c r="B81" s="29"/>
      <c r="C81" s="29"/>
      <c r="D81" s="58"/>
      <c r="E81" s="29"/>
      <c r="F81" s="29"/>
      <c r="G81" s="29"/>
      <c r="H81" s="29"/>
      <c r="I81" s="29"/>
      <c r="J81" s="29"/>
      <c r="K81" s="29"/>
      <c r="L81" s="29"/>
      <c r="M81" s="29"/>
      <c r="N81" s="29"/>
      <c r="O81" s="29"/>
      <c r="P81" s="29"/>
      <c r="Q81" s="29"/>
      <c r="R81" s="29"/>
      <c r="S81" s="29"/>
      <c r="T81" s="29"/>
      <c r="U81" s="29"/>
      <c r="V81" s="29"/>
      <c r="W81" s="29"/>
      <c r="X81" s="29"/>
      <c r="Y81" s="29"/>
      <c r="Z81" s="29"/>
      <c r="AA81" s="29"/>
      <c r="AB81" s="29"/>
    </row>
    <row r="82" spans="2:28" ht="12.75" customHeight="1" x14ac:dyDescent="0.25">
      <c r="B82" s="29"/>
      <c r="C82" s="29"/>
      <c r="D82" s="58"/>
      <c r="E82" s="29"/>
      <c r="F82" s="29"/>
      <c r="G82" s="29"/>
      <c r="H82" s="29"/>
      <c r="I82" s="29"/>
      <c r="J82" s="29"/>
      <c r="K82" s="29"/>
      <c r="L82" s="29"/>
      <c r="M82" s="29"/>
      <c r="N82" s="29"/>
      <c r="O82" s="29"/>
      <c r="P82" s="29"/>
      <c r="Q82" s="29"/>
      <c r="R82" s="29"/>
      <c r="S82" s="29"/>
      <c r="T82" s="29"/>
      <c r="U82" s="29"/>
      <c r="V82" s="29"/>
      <c r="W82" s="29"/>
      <c r="X82" s="29"/>
      <c r="Y82" s="29"/>
      <c r="Z82" s="29"/>
      <c r="AA82" s="29"/>
      <c r="AB82" s="29"/>
    </row>
    <row r="83" spans="2:28" ht="12.75" customHeight="1" x14ac:dyDescent="0.25">
      <c r="B83" s="29"/>
      <c r="C83" s="29"/>
      <c r="D83" s="58"/>
      <c r="E83" s="29"/>
      <c r="F83" s="29"/>
      <c r="G83" s="29"/>
      <c r="H83" s="29"/>
      <c r="I83" s="29"/>
      <c r="J83" s="29"/>
      <c r="K83" s="29"/>
      <c r="L83" s="29"/>
      <c r="M83" s="29"/>
      <c r="N83" s="29"/>
      <c r="O83" s="29"/>
      <c r="P83" s="29"/>
      <c r="Q83" s="29"/>
      <c r="R83" s="29"/>
      <c r="S83" s="29"/>
      <c r="T83" s="29"/>
      <c r="U83" s="29"/>
      <c r="V83" s="29"/>
      <c r="W83" s="29"/>
      <c r="X83" s="29"/>
      <c r="Y83" s="29"/>
      <c r="Z83" s="29"/>
      <c r="AA83" s="29"/>
      <c r="AB83" s="29"/>
    </row>
    <row r="84" spans="2:28" ht="12.75" customHeight="1" x14ac:dyDescent="0.25">
      <c r="B84" s="29"/>
      <c r="C84" s="29"/>
      <c r="D84" s="58"/>
      <c r="E84" s="29"/>
      <c r="F84" s="29"/>
      <c r="G84" s="29"/>
      <c r="H84" s="29"/>
      <c r="I84" s="29"/>
      <c r="J84" s="29"/>
      <c r="K84" s="29"/>
      <c r="L84" s="29"/>
      <c r="M84" s="29"/>
      <c r="N84" s="29"/>
      <c r="O84" s="29"/>
      <c r="P84" s="29"/>
      <c r="Q84" s="29"/>
      <c r="R84" s="29"/>
      <c r="S84" s="29"/>
      <c r="T84" s="29"/>
      <c r="U84" s="29"/>
      <c r="V84" s="29"/>
      <c r="W84" s="29"/>
      <c r="X84" s="29"/>
      <c r="Y84" s="29"/>
      <c r="Z84" s="29"/>
      <c r="AA84" s="29"/>
      <c r="AB84" s="29"/>
    </row>
    <row r="85" spans="2:28" ht="12.75" customHeight="1" x14ac:dyDescent="0.25">
      <c r="B85" s="29"/>
      <c r="C85" s="29"/>
      <c r="D85" s="58"/>
      <c r="E85" s="29"/>
      <c r="F85" s="29"/>
      <c r="G85" s="29"/>
      <c r="H85" s="29"/>
      <c r="I85" s="29"/>
      <c r="J85" s="29"/>
      <c r="K85" s="29"/>
      <c r="L85" s="29"/>
      <c r="M85" s="29"/>
      <c r="N85" s="29"/>
      <c r="O85" s="29"/>
      <c r="P85" s="29"/>
      <c r="Q85" s="29"/>
      <c r="R85" s="29"/>
      <c r="S85" s="29"/>
      <c r="T85" s="29"/>
      <c r="U85" s="29"/>
      <c r="V85" s="29"/>
      <c r="W85" s="29"/>
      <c r="X85" s="29"/>
      <c r="Y85" s="29"/>
      <c r="Z85" s="29"/>
      <c r="AA85" s="29"/>
      <c r="AB85" s="29"/>
    </row>
    <row r="86" spans="2:28" ht="12.75" customHeight="1" x14ac:dyDescent="0.25">
      <c r="B86" s="29"/>
      <c r="C86" s="29"/>
      <c r="D86" s="58"/>
      <c r="E86" s="29"/>
      <c r="F86" s="29"/>
      <c r="G86" s="29"/>
      <c r="H86" s="29"/>
      <c r="I86" s="29"/>
      <c r="J86" s="29"/>
      <c r="K86" s="29"/>
      <c r="L86" s="29"/>
      <c r="M86" s="29"/>
      <c r="N86" s="29"/>
      <c r="O86" s="29"/>
      <c r="P86" s="29"/>
      <c r="Q86" s="29"/>
      <c r="R86" s="29"/>
      <c r="S86" s="29"/>
      <c r="T86" s="29"/>
      <c r="U86" s="29"/>
      <c r="V86" s="29"/>
      <c r="W86" s="29"/>
      <c r="X86" s="29"/>
      <c r="Y86" s="29"/>
      <c r="Z86" s="29"/>
      <c r="AA86" s="29"/>
      <c r="AB86" s="29"/>
    </row>
    <row r="87" spans="2:28" ht="12.75" customHeight="1" x14ac:dyDescent="0.25">
      <c r="B87" s="29"/>
      <c r="C87" s="29"/>
      <c r="D87" s="58"/>
      <c r="E87" s="29"/>
      <c r="F87" s="29"/>
      <c r="G87" s="29"/>
      <c r="H87" s="29"/>
      <c r="I87" s="29"/>
      <c r="J87" s="29"/>
      <c r="K87" s="29"/>
      <c r="L87" s="29"/>
      <c r="M87" s="29"/>
      <c r="N87" s="29"/>
      <c r="O87" s="29"/>
      <c r="P87" s="29"/>
      <c r="Q87" s="29"/>
      <c r="R87" s="29"/>
      <c r="S87" s="29"/>
      <c r="T87" s="29"/>
      <c r="U87" s="29"/>
      <c r="V87" s="29"/>
      <c r="W87" s="29"/>
      <c r="X87" s="29"/>
      <c r="Y87" s="29"/>
      <c r="Z87" s="29"/>
      <c r="AA87" s="29"/>
      <c r="AB87" s="29"/>
    </row>
    <row r="88" spans="2:28" ht="12.75" customHeight="1" x14ac:dyDescent="0.25">
      <c r="B88" s="29"/>
      <c r="C88" s="29"/>
      <c r="D88" s="58"/>
      <c r="E88" s="29"/>
      <c r="F88" s="29"/>
      <c r="G88" s="29"/>
      <c r="H88" s="29"/>
      <c r="I88" s="29"/>
      <c r="J88" s="29"/>
      <c r="K88" s="29"/>
      <c r="L88" s="29"/>
      <c r="M88" s="29"/>
      <c r="N88" s="29"/>
      <c r="O88" s="29"/>
      <c r="P88" s="29"/>
      <c r="Q88" s="29"/>
      <c r="R88" s="29"/>
      <c r="S88" s="29"/>
      <c r="T88" s="29"/>
      <c r="U88" s="29"/>
      <c r="V88" s="29"/>
      <c r="W88" s="29"/>
      <c r="X88" s="29"/>
      <c r="Y88" s="29"/>
      <c r="Z88" s="29"/>
      <c r="AA88" s="29"/>
      <c r="AB88" s="29"/>
    </row>
    <row r="89" spans="2:28" ht="12.75" customHeight="1" x14ac:dyDescent="0.25">
      <c r="B89" s="29"/>
      <c r="C89" s="29"/>
      <c r="D89" s="58"/>
      <c r="E89" s="29"/>
      <c r="F89" s="29"/>
      <c r="G89" s="29"/>
      <c r="H89" s="29"/>
      <c r="I89" s="29"/>
      <c r="J89" s="29"/>
      <c r="K89" s="29"/>
      <c r="L89" s="29"/>
      <c r="M89" s="29"/>
      <c r="N89" s="29"/>
      <c r="O89" s="29"/>
      <c r="P89" s="29"/>
      <c r="Q89" s="29"/>
      <c r="R89" s="29"/>
      <c r="S89" s="29"/>
      <c r="T89" s="29"/>
      <c r="U89" s="29"/>
      <c r="V89" s="29"/>
      <c r="W89" s="29"/>
      <c r="X89" s="29"/>
      <c r="Y89" s="29"/>
      <c r="Z89" s="29"/>
      <c r="AA89" s="29"/>
      <c r="AB89" s="29"/>
    </row>
    <row r="90" spans="2:28" ht="12.75" customHeight="1" x14ac:dyDescent="0.25">
      <c r="B90" s="29"/>
      <c r="C90" s="29"/>
      <c r="D90" s="58"/>
      <c r="E90" s="29"/>
      <c r="F90" s="29"/>
      <c r="G90" s="29"/>
      <c r="H90" s="29"/>
      <c r="I90" s="29"/>
      <c r="J90" s="29"/>
      <c r="K90" s="29"/>
      <c r="L90" s="29"/>
      <c r="M90" s="29"/>
      <c r="N90" s="29"/>
      <c r="O90" s="29"/>
      <c r="P90" s="29"/>
      <c r="Q90" s="29"/>
      <c r="R90" s="29"/>
      <c r="S90" s="29"/>
      <c r="T90" s="29"/>
      <c r="U90" s="29"/>
      <c r="V90" s="29"/>
      <c r="W90" s="29"/>
      <c r="X90" s="29"/>
      <c r="Y90" s="29"/>
      <c r="Z90" s="29"/>
      <c r="AA90" s="29"/>
      <c r="AB90" s="29"/>
    </row>
    <row r="91" spans="2:28" ht="12.75" customHeight="1" x14ac:dyDescent="0.25">
      <c r="B91" s="29"/>
      <c r="C91" s="29"/>
      <c r="D91" s="58"/>
      <c r="E91" s="29"/>
      <c r="F91" s="29"/>
      <c r="G91" s="29"/>
      <c r="H91" s="29"/>
      <c r="I91" s="29"/>
      <c r="J91" s="29"/>
      <c r="K91" s="29"/>
      <c r="L91" s="29"/>
      <c r="M91" s="29"/>
      <c r="N91" s="29"/>
      <c r="O91" s="29"/>
      <c r="P91" s="29"/>
      <c r="Q91" s="29"/>
      <c r="R91" s="29"/>
      <c r="S91" s="29"/>
      <c r="T91" s="29"/>
      <c r="U91" s="29"/>
      <c r="V91" s="29"/>
      <c r="W91" s="29"/>
      <c r="X91" s="29"/>
      <c r="Y91" s="29"/>
      <c r="Z91" s="29"/>
      <c r="AA91" s="29"/>
      <c r="AB91" s="29"/>
    </row>
    <row r="92" spans="2:28" ht="12.75" customHeight="1" x14ac:dyDescent="0.25">
      <c r="B92" s="29"/>
      <c r="C92" s="29"/>
      <c r="D92" s="58"/>
      <c r="E92" s="29"/>
      <c r="F92" s="29"/>
      <c r="G92" s="29"/>
      <c r="H92" s="29"/>
      <c r="I92" s="29"/>
      <c r="J92" s="29"/>
      <c r="K92" s="29"/>
      <c r="L92" s="29"/>
      <c r="M92" s="29"/>
      <c r="N92" s="29"/>
      <c r="O92" s="29"/>
      <c r="P92" s="29"/>
      <c r="Q92" s="29"/>
      <c r="R92" s="29"/>
      <c r="S92" s="29"/>
      <c r="T92" s="29"/>
      <c r="U92" s="29"/>
      <c r="V92" s="29"/>
      <c r="W92" s="29"/>
      <c r="X92" s="29"/>
      <c r="Y92" s="29"/>
      <c r="Z92" s="29"/>
      <c r="AA92" s="29"/>
      <c r="AB92" s="29"/>
    </row>
    <row r="93" spans="2:28" ht="12.75" customHeight="1" x14ac:dyDescent="0.25">
      <c r="B93" s="29"/>
      <c r="C93" s="29"/>
      <c r="D93" s="58"/>
      <c r="E93" s="29"/>
      <c r="F93" s="29"/>
      <c r="G93" s="29"/>
      <c r="H93" s="29"/>
      <c r="I93" s="29"/>
      <c r="J93" s="29"/>
      <c r="K93" s="29"/>
      <c r="L93" s="29"/>
      <c r="M93" s="29"/>
      <c r="N93" s="29"/>
      <c r="O93" s="29"/>
      <c r="P93" s="29"/>
      <c r="Q93" s="29"/>
      <c r="R93" s="29"/>
      <c r="S93" s="29"/>
      <c r="T93" s="29"/>
      <c r="U93" s="29"/>
      <c r="V93" s="29"/>
      <c r="W93" s="29"/>
      <c r="X93" s="29"/>
      <c r="Y93" s="29"/>
      <c r="Z93" s="29"/>
      <c r="AA93" s="29"/>
      <c r="AB93" s="29"/>
    </row>
    <row r="94" spans="2:28" ht="12.75" customHeight="1" x14ac:dyDescent="0.25">
      <c r="B94" s="29"/>
      <c r="C94" s="29"/>
      <c r="D94" s="58"/>
      <c r="E94" s="29"/>
      <c r="F94" s="29"/>
      <c r="G94" s="29"/>
      <c r="H94" s="29"/>
      <c r="I94" s="29"/>
      <c r="J94" s="29"/>
      <c r="K94" s="29"/>
      <c r="L94" s="29"/>
      <c r="M94" s="29"/>
      <c r="N94" s="29"/>
      <c r="O94" s="29"/>
      <c r="P94" s="29"/>
      <c r="Q94" s="29"/>
      <c r="R94" s="29"/>
      <c r="S94" s="29"/>
      <c r="T94" s="29"/>
      <c r="U94" s="29"/>
      <c r="V94" s="29"/>
      <c r="W94" s="29"/>
      <c r="X94" s="29"/>
      <c r="Y94" s="29"/>
      <c r="Z94" s="29"/>
      <c r="AA94" s="29"/>
      <c r="AB94" s="29"/>
    </row>
    <row r="95" spans="2:28" ht="12.75" customHeight="1" x14ac:dyDescent="0.25">
      <c r="B95" s="29"/>
      <c r="C95" s="29"/>
      <c r="D95" s="58"/>
      <c r="E95" s="29"/>
      <c r="F95" s="29"/>
      <c r="G95" s="29"/>
      <c r="H95" s="29"/>
      <c r="I95" s="29"/>
      <c r="J95" s="29"/>
      <c r="K95" s="29"/>
      <c r="L95" s="29"/>
      <c r="M95" s="29"/>
      <c r="N95" s="29"/>
      <c r="O95" s="29"/>
      <c r="P95" s="29"/>
      <c r="Q95" s="29"/>
      <c r="R95" s="29"/>
      <c r="S95" s="29"/>
      <c r="T95" s="29"/>
      <c r="U95" s="29"/>
      <c r="V95" s="29"/>
      <c r="W95" s="29"/>
      <c r="X95" s="29"/>
      <c r="Y95" s="29"/>
      <c r="Z95" s="29"/>
      <c r="AA95" s="29"/>
      <c r="AB95" s="29"/>
    </row>
    <row r="96" spans="2:28" ht="12.75" customHeight="1" x14ac:dyDescent="0.25">
      <c r="B96" s="29"/>
      <c r="C96" s="29"/>
      <c r="D96" s="58"/>
      <c r="E96" s="29"/>
      <c r="F96" s="29"/>
      <c r="G96" s="29"/>
      <c r="H96" s="29"/>
      <c r="I96" s="29"/>
      <c r="J96" s="29"/>
      <c r="K96" s="29"/>
      <c r="L96" s="29"/>
      <c r="M96" s="29"/>
      <c r="N96" s="29"/>
      <c r="O96" s="29"/>
      <c r="P96" s="29"/>
      <c r="Q96" s="29"/>
      <c r="R96" s="29"/>
      <c r="S96" s="29"/>
      <c r="T96" s="29"/>
      <c r="U96" s="29"/>
      <c r="V96" s="29"/>
      <c r="W96" s="29"/>
      <c r="X96" s="29"/>
      <c r="Y96" s="29"/>
      <c r="Z96" s="29"/>
      <c r="AA96" s="29"/>
      <c r="AB96" s="29"/>
    </row>
    <row r="97" spans="2:28" ht="12.75" customHeight="1" x14ac:dyDescent="0.25">
      <c r="B97" s="29"/>
      <c r="C97" s="29"/>
      <c r="D97" s="58"/>
      <c r="E97" s="29"/>
      <c r="F97" s="29"/>
      <c r="G97" s="29"/>
      <c r="H97" s="29"/>
      <c r="I97" s="29"/>
      <c r="J97" s="29"/>
      <c r="K97" s="29"/>
      <c r="L97" s="29"/>
      <c r="M97" s="29"/>
      <c r="N97" s="29"/>
      <c r="O97" s="29"/>
      <c r="P97" s="29"/>
      <c r="Q97" s="29"/>
      <c r="R97" s="29"/>
      <c r="S97" s="29"/>
      <c r="T97" s="29"/>
      <c r="U97" s="29"/>
      <c r="V97" s="29"/>
      <c r="W97" s="29"/>
      <c r="X97" s="29"/>
      <c r="Y97" s="29"/>
      <c r="Z97" s="29"/>
      <c r="AA97" s="29"/>
      <c r="AB97" s="29"/>
    </row>
    <row r="98" spans="2:28" ht="12.75" customHeight="1" x14ac:dyDescent="0.25">
      <c r="B98" s="29"/>
      <c r="C98" s="29"/>
      <c r="D98" s="58"/>
      <c r="E98" s="29"/>
      <c r="F98" s="29"/>
      <c r="G98" s="29"/>
      <c r="H98" s="29"/>
      <c r="I98" s="29"/>
      <c r="J98" s="29"/>
      <c r="K98" s="29"/>
      <c r="L98" s="29"/>
      <c r="M98" s="29"/>
      <c r="N98" s="29"/>
      <c r="O98" s="29"/>
      <c r="P98" s="29"/>
      <c r="Q98" s="29"/>
      <c r="R98" s="29"/>
      <c r="S98" s="29"/>
      <c r="T98" s="29"/>
      <c r="U98" s="29"/>
      <c r="V98" s="29"/>
      <c r="W98" s="29"/>
      <c r="X98" s="29"/>
      <c r="Y98" s="29"/>
      <c r="Z98" s="29"/>
      <c r="AA98" s="29"/>
      <c r="AB98" s="29"/>
    </row>
    <row r="99" spans="2:28" ht="12.75" customHeight="1"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row>
    <row r="100" spans="2:28" ht="12.75" customHeight="1"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row>
    <row r="101" spans="2:28" ht="12.75" customHeight="1" x14ac:dyDescent="0.25">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row>
    <row r="102" spans="2:28" ht="12.75" customHeight="1" x14ac:dyDescent="0.25">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row>
    <row r="103" spans="2:28" ht="12.75" customHeight="1" x14ac:dyDescent="0.25">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row>
    <row r="104" spans="2:28" ht="12.75" customHeight="1" x14ac:dyDescent="0.25">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row>
    <row r="105" spans="2:28" ht="12.75" customHeight="1" x14ac:dyDescent="0.25">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row>
    <row r="106" spans="2:28" ht="12.75" customHeight="1" x14ac:dyDescent="0.25">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row>
    <row r="107" spans="2:28" ht="12.75" customHeight="1" x14ac:dyDescent="0.25">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row>
    <row r="108" spans="2:28" ht="12.75" customHeight="1" x14ac:dyDescent="0.25">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row>
    <row r="109" spans="2:28" ht="12.75" customHeight="1" x14ac:dyDescent="0.25">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row>
    <row r="110" spans="2:28" ht="12.75" customHeight="1" x14ac:dyDescent="0.25">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row>
    <row r="111" spans="2:28" ht="12.75" customHeight="1" x14ac:dyDescent="0.25">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row>
    <row r="112" spans="2:28" ht="12.75" customHeight="1" x14ac:dyDescent="0.25">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row>
    <row r="113" spans="2:28" ht="12.75" customHeight="1" x14ac:dyDescent="0.25">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row>
    <row r="114" spans="2:28" ht="12.75" customHeight="1" x14ac:dyDescent="0.25">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row>
    <row r="115" spans="2:28" ht="12.75" customHeight="1" x14ac:dyDescent="0.25">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row>
    <row r="116" spans="2:28" ht="12.75" customHeight="1" x14ac:dyDescent="0.25">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row>
    <row r="117" spans="2:28" ht="12.75" customHeight="1" x14ac:dyDescent="0.25">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row>
    <row r="118" spans="2:28" ht="12.75" customHeight="1" x14ac:dyDescent="0.25">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row>
    <row r="119" spans="2:28" ht="12.75" customHeight="1" x14ac:dyDescent="0.25">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row>
    <row r="120" spans="2:28" ht="12.75" customHeight="1" x14ac:dyDescent="0.25">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row>
    <row r="121" spans="2:28" ht="12.75" customHeight="1" x14ac:dyDescent="0.2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row>
    <row r="122" spans="2:28" ht="12.75" customHeight="1" x14ac:dyDescent="0.25">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row>
    <row r="123" spans="2:28" ht="12.75" customHeight="1" x14ac:dyDescent="0.2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row>
    <row r="124" spans="2:28" ht="12.75" customHeight="1" x14ac:dyDescent="0.25">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row>
    <row r="125" spans="2:28" ht="12.75" customHeight="1" x14ac:dyDescent="0.2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row>
    <row r="126" spans="2:28" ht="12.75" customHeight="1" x14ac:dyDescent="0.2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row>
    <row r="127" spans="2:28" ht="12.75" customHeight="1" x14ac:dyDescent="0.2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row>
    <row r="128" spans="2:28" ht="12.75" customHeight="1" x14ac:dyDescent="0.2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row>
    <row r="129" spans="2:28" ht="12.75" customHeight="1" x14ac:dyDescent="0.2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row>
    <row r="130" spans="2:28" ht="12.75" customHeight="1" x14ac:dyDescent="0.2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row>
    <row r="131" spans="2:28" ht="12.75" customHeight="1" x14ac:dyDescent="0.2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row>
    <row r="132" spans="2:28" ht="12.75" customHeight="1" x14ac:dyDescent="0.2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row>
    <row r="133" spans="2:28" ht="12.75" customHeight="1" x14ac:dyDescent="0.2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row>
    <row r="134" spans="2:28" ht="12.75" customHeight="1" x14ac:dyDescent="0.2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row>
    <row r="135" spans="2:28" ht="12.75" customHeight="1" x14ac:dyDescent="0.2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row>
    <row r="136" spans="2:28" ht="12.75" customHeight="1" x14ac:dyDescent="0.2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row>
    <row r="137" spans="2:28" ht="12.75" customHeight="1" x14ac:dyDescent="0.2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row>
    <row r="138" spans="2:28" ht="12.75" customHeight="1" x14ac:dyDescent="0.2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row>
    <row r="139" spans="2:28" ht="12.75" customHeight="1" x14ac:dyDescent="0.2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row>
    <row r="140" spans="2:28" ht="12.75" customHeight="1" x14ac:dyDescent="0.2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row>
    <row r="141" spans="2:28" ht="12.75" customHeight="1" x14ac:dyDescent="0.2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row>
    <row r="142" spans="2:28" ht="12.75" customHeight="1" x14ac:dyDescent="0.2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row>
    <row r="143" spans="2:28" ht="12.75" customHeight="1" x14ac:dyDescent="0.2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row>
    <row r="144" spans="2:28" ht="12.75" customHeight="1" x14ac:dyDescent="0.2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row>
    <row r="145" spans="2:28" ht="12.75" customHeight="1" x14ac:dyDescent="0.2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row>
    <row r="146" spans="2:28" ht="12.75" customHeight="1" x14ac:dyDescent="0.2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row>
    <row r="147" spans="2:28" ht="12.75" customHeight="1" x14ac:dyDescent="0.2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row>
    <row r="148" spans="2:28" ht="12.75" customHeight="1" x14ac:dyDescent="0.2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row>
    <row r="149" spans="2:28" ht="12.75" customHeight="1" x14ac:dyDescent="0.2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row>
    <row r="150" spans="2:28" ht="12.75" customHeight="1" x14ac:dyDescent="0.2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row>
    <row r="151" spans="2:28" ht="12.75" customHeight="1" x14ac:dyDescent="0.2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row>
    <row r="152" spans="2:28" ht="12.75" customHeight="1" x14ac:dyDescent="0.2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row>
    <row r="153" spans="2:28" ht="12.75" customHeight="1" x14ac:dyDescent="0.2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row>
    <row r="154" spans="2:28" ht="12.75" customHeight="1" x14ac:dyDescent="0.2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row>
    <row r="155" spans="2:28" ht="12.75" customHeight="1" x14ac:dyDescent="0.2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row>
    <row r="156" spans="2:28" ht="12.75" customHeight="1" x14ac:dyDescent="0.2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row>
    <row r="157" spans="2:28" ht="12.75" customHeight="1" x14ac:dyDescent="0.2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row>
    <row r="158" spans="2:28" ht="12.75" customHeight="1" x14ac:dyDescent="0.2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row>
    <row r="159" spans="2:28" ht="12.75" customHeight="1" x14ac:dyDescent="0.2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row>
    <row r="160" spans="2:28" ht="12.75" customHeight="1" x14ac:dyDescent="0.2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row>
    <row r="161" spans="2:28" ht="12.75" customHeight="1" x14ac:dyDescent="0.2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row>
    <row r="162" spans="2:28" ht="12.75" customHeight="1" x14ac:dyDescent="0.2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row>
    <row r="163" spans="2:28" ht="12.75" customHeight="1" x14ac:dyDescent="0.2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row>
    <row r="164" spans="2:28" ht="12.75" customHeight="1" x14ac:dyDescent="0.2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row>
    <row r="165" spans="2:28" ht="12.75" customHeight="1" x14ac:dyDescent="0.2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row>
    <row r="166" spans="2:28" ht="12.75" customHeight="1" x14ac:dyDescent="0.2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row>
    <row r="167" spans="2:28" ht="12.75" customHeight="1" x14ac:dyDescent="0.2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row>
    <row r="168" spans="2:28" ht="12.75" customHeight="1" x14ac:dyDescent="0.2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row>
    <row r="169" spans="2:28" ht="12.75" customHeight="1" x14ac:dyDescent="0.2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row>
    <row r="170" spans="2:28" ht="12.75" customHeight="1" x14ac:dyDescent="0.2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row>
    <row r="171" spans="2:28" ht="12.75" customHeight="1" x14ac:dyDescent="0.2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row>
    <row r="172" spans="2:28" ht="12.75" customHeight="1" x14ac:dyDescent="0.2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row>
    <row r="173" spans="2:28" ht="12.75" customHeight="1" x14ac:dyDescent="0.2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row>
    <row r="174" spans="2:28" ht="12.75" customHeight="1" x14ac:dyDescent="0.2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row>
    <row r="175" spans="2:28" ht="12.75" customHeight="1" x14ac:dyDescent="0.2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row>
    <row r="176" spans="2:28" ht="12.75" customHeight="1" x14ac:dyDescent="0.2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row>
    <row r="177" spans="2:28" ht="12.75" customHeight="1" x14ac:dyDescent="0.2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row>
    <row r="178" spans="2:28" ht="12.75" customHeight="1" x14ac:dyDescent="0.2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row>
    <row r="179" spans="2:28" ht="12.75" customHeight="1" x14ac:dyDescent="0.2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row>
    <row r="180" spans="2:28" ht="12.75" customHeight="1" x14ac:dyDescent="0.2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row>
    <row r="181" spans="2:28" ht="12.75" customHeight="1" x14ac:dyDescent="0.2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row>
    <row r="182" spans="2:28" ht="12.75" customHeight="1" x14ac:dyDescent="0.2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row>
    <row r="183" spans="2:28" ht="12.75" customHeight="1" x14ac:dyDescent="0.2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row>
    <row r="184" spans="2:28" ht="12.75" customHeight="1" x14ac:dyDescent="0.2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row>
    <row r="185" spans="2:28" ht="12.75" customHeight="1" x14ac:dyDescent="0.2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row>
    <row r="186" spans="2:28" ht="12.75" customHeight="1" x14ac:dyDescent="0.2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row>
    <row r="187" spans="2:28" ht="12.75" customHeight="1" x14ac:dyDescent="0.2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row>
    <row r="188" spans="2:28" ht="12.75" customHeight="1" x14ac:dyDescent="0.2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row>
    <row r="189" spans="2:28" ht="12.75" customHeight="1" x14ac:dyDescent="0.2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row>
    <row r="190" spans="2:28" ht="12.75" customHeight="1" x14ac:dyDescent="0.2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row>
    <row r="191" spans="2:28" ht="12.75" customHeight="1" x14ac:dyDescent="0.2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row>
    <row r="192" spans="2:28" ht="12.75" customHeight="1" x14ac:dyDescent="0.2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row>
    <row r="193" spans="2:28" ht="12.75" customHeight="1" x14ac:dyDescent="0.25">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row>
    <row r="194" spans="2:28" ht="12.75" customHeight="1" x14ac:dyDescent="0.25">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row>
    <row r="195" spans="2:28" ht="12.75" customHeight="1" x14ac:dyDescent="0.25">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row>
    <row r="196" spans="2:28" ht="12.75" customHeight="1" x14ac:dyDescent="0.25">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row>
    <row r="197" spans="2:28" ht="12.75" customHeight="1" x14ac:dyDescent="0.25">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row>
    <row r="198" spans="2:28" ht="12.75" customHeight="1" x14ac:dyDescent="0.25">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row>
    <row r="199" spans="2:28" ht="12.75" customHeight="1" x14ac:dyDescent="0.25">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row>
    <row r="200" spans="2:28" ht="12.75" customHeight="1" x14ac:dyDescent="0.25">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row>
    <row r="201" spans="2:28" ht="12.75" customHeight="1" x14ac:dyDescent="0.25">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row>
    <row r="202" spans="2:28" ht="12.75" customHeight="1" x14ac:dyDescent="0.25">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row>
    <row r="203" spans="2:28" ht="12.75" customHeight="1" x14ac:dyDescent="0.25">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row>
    <row r="204" spans="2:28" ht="12.75" customHeight="1" x14ac:dyDescent="0.25">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row>
    <row r="205" spans="2:28" ht="12.75" customHeight="1" x14ac:dyDescent="0.25">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row>
    <row r="206" spans="2:28" ht="12.75" customHeight="1" x14ac:dyDescent="0.25">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row>
    <row r="207" spans="2:28" ht="12.75" customHeight="1" x14ac:dyDescent="0.25">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row>
    <row r="208" spans="2:28" ht="12.75" customHeight="1" x14ac:dyDescent="0.25">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row>
    <row r="209" spans="2:28" ht="12.75" customHeight="1" x14ac:dyDescent="0.25">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row>
    <row r="210" spans="2:28" ht="12.75" customHeight="1" x14ac:dyDescent="0.25">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row>
    <row r="211" spans="2:28" ht="12.75" customHeight="1" x14ac:dyDescent="0.25">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row>
    <row r="212" spans="2:28" ht="12.75" customHeight="1" x14ac:dyDescent="0.25">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row>
    <row r="213" spans="2:28" ht="12.75" customHeight="1" x14ac:dyDescent="0.25">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row>
    <row r="214" spans="2:28" ht="12.75" customHeight="1" x14ac:dyDescent="0.25">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row>
    <row r="215" spans="2:28" ht="12.75" customHeight="1" x14ac:dyDescent="0.25">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row>
    <row r="216" spans="2:28" ht="12.75" customHeight="1" x14ac:dyDescent="0.25">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row>
    <row r="217" spans="2:28" ht="12.75" customHeight="1" x14ac:dyDescent="0.25">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row>
    <row r="218" spans="2:28" ht="12.75" customHeight="1" x14ac:dyDescent="0.25">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row>
    <row r="219" spans="2:28" ht="12.75" customHeight="1" x14ac:dyDescent="0.25">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row>
    <row r="220" spans="2:28" ht="12.75" customHeight="1" x14ac:dyDescent="0.25">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row>
    <row r="221" spans="2:28" ht="12.75" customHeight="1" x14ac:dyDescent="0.25">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row>
    <row r="222" spans="2:28" ht="12.75" customHeight="1" x14ac:dyDescent="0.25">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row>
    <row r="223" spans="2:28" ht="12.75" customHeight="1" x14ac:dyDescent="0.25">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row>
    <row r="224" spans="2:28" ht="12.75" customHeight="1" x14ac:dyDescent="0.25">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row>
    <row r="225" spans="2:28" ht="12.75" customHeight="1" x14ac:dyDescent="0.25">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row>
    <row r="226" spans="2:28" ht="12.75" customHeight="1" x14ac:dyDescent="0.25">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row>
    <row r="227" spans="2:28" ht="12.75" customHeight="1" x14ac:dyDescent="0.25">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row>
    <row r="228" spans="2:28" ht="12.75" customHeight="1" x14ac:dyDescent="0.25">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row>
    <row r="229" spans="2:28" ht="12.75" customHeight="1" x14ac:dyDescent="0.25">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row>
    <row r="230" spans="2:28" ht="12.75" customHeight="1" x14ac:dyDescent="0.25">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row>
    <row r="231" spans="2:28" ht="12.75" customHeight="1" x14ac:dyDescent="0.25">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row>
    <row r="232" spans="2:28" ht="12.75" customHeight="1" x14ac:dyDescent="0.25">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row>
    <row r="233" spans="2:28" ht="12.75" customHeight="1" x14ac:dyDescent="0.25">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row>
    <row r="234" spans="2:28" ht="12.75" customHeight="1" x14ac:dyDescent="0.25">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row>
    <row r="235" spans="2:28" ht="12.75" customHeight="1" x14ac:dyDescent="0.25">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row>
    <row r="236" spans="2:28" ht="12.75" customHeight="1" x14ac:dyDescent="0.25">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row>
    <row r="237" spans="2:28" ht="12.75" customHeight="1" x14ac:dyDescent="0.25">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row>
    <row r="238" spans="2:28" ht="12.75" customHeight="1" x14ac:dyDescent="0.25">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row>
    <row r="239" spans="2:28" ht="12.75" customHeight="1" x14ac:dyDescent="0.25">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row>
    <row r="240" spans="2:28" ht="12.75" customHeight="1" x14ac:dyDescent="0.25">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row>
    <row r="241" spans="2:28" ht="12.75" customHeight="1" x14ac:dyDescent="0.25">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row>
    <row r="242" spans="2:28" ht="12.75" customHeight="1" x14ac:dyDescent="0.25">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row>
    <row r="243" spans="2:28" ht="12.75" customHeight="1" x14ac:dyDescent="0.25">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row>
    <row r="244" spans="2:28" ht="12.75" customHeight="1" x14ac:dyDescent="0.25">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row>
    <row r="245" spans="2:28" ht="12.75" customHeight="1" x14ac:dyDescent="0.25">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row>
    <row r="246" spans="2:28" ht="12.75" customHeight="1" x14ac:dyDescent="0.25">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row>
    <row r="247" spans="2:28" ht="12.75" customHeight="1" x14ac:dyDescent="0.25">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row>
    <row r="248" spans="2:28" ht="12.75" customHeight="1" x14ac:dyDescent="0.25">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row>
    <row r="249" spans="2:28" ht="12.75" customHeight="1" x14ac:dyDescent="0.25">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row>
    <row r="250" spans="2:28" ht="12.75" customHeight="1" x14ac:dyDescent="0.25">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row>
    <row r="251" spans="2:28" ht="12.75" customHeight="1" x14ac:dyDescent="0.25">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row>
    <row r="252" spans="2:28" ht="12.75" customHeight="1" x14ac:dyDescent="0.25">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row>
    <row r="253" spans="2:28" ht="12.75" customHeight="1" x14ac:dyDescent="0.25">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row>
    <row r="254" spans="2:28" ht="12.75" customHeight="1" x14ac:dyDescent="0.25">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row>
    <row r="255" spans="2:28" ht="12.75" customHeight="1" x14ac:dyDescent="0.25">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row>
    <row r="256" spans="2:28" ht="12.75" customHeight="1" x14ac:dyDescent="0.25">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row>
    <row r="257" spans="2:28" ht="12.75" customHeight="1" x14ac:dyDescent="0.25">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row>
    <row r="258" spans="2:28" ht="12.75" customHeight="1" x14ac:dyDescent="0.25">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row>
    <row r="259" spans="2:28" ht="12.75" customHeight="1" x14ac:dyDescent="0.25">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row>
    <row r="260" spans="2:28" ht="12.75" customHeight="1" x14ac:dyDescent="0.25">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row>
    <row r="261" spans="2:28" ht="12.75" customHeight="1" x14ac:dyDescent="0.25">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row>
    <row r="262" spans="2:28" ht="12.75" customHeight="1" x14ac:dyDescent="0.25">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row>
    <row r="263" spans="2:28" ht="12.75" customHeight="1" x14ac:dyDescent="0.25">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row>
    <row r="264" spans="2:28" ht="12.75" customHeight="1" x14ac:dyDescent="0.25">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row>
    <row r="265" spans="2:28" ht="12.75" customHeight="1" x14ac:dyDescent="0.25">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row>
    <row r="266" spans="2:28" ht="12.75" customHeight="1" x14ac:dyDescent="0.25">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row>
    <row r="267" spans="2:28" ht="12.75" customHeight="1" x14ac:dyDescent="0.25">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row>
    <row r="268" spans="2:28" ht="12.75" customHeight="1" x14ac:dyDescent="0.25">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row>
    <row r="269" spans="2:28" ht="12.75" customHeight="1" x14ac:dyDescent="0.25">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row>
    <row r="270" spans="2:28" ht="12.75" customHeight="1" x14ac:dyDescent="0.25">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row>
    <row r="271" spans="2:28" ht="12" customHeight="1" x14ac:dyDescent="0.25">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row>
    <row r="272" spans="2:28" ht="12" customHeight="1" x14ac:dyDescent="0.25">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row>
    <row r="273" spans="2:28" ht="12" customHeight="1" x14ac:dyDescent="0.25">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row>
    <row r="274" spans="2:28" ht="12" customHeight="1" x14ac:dyDescent="0.25">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row>
    <row r="275" spans="2:28" ht="12" customHeight="1" x14ac:dyDescent="0.25">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row>
    <row r="276" spans="2:28" ht="12" customHeight="1" x14ac:dyDescent="0.25">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row>
    <row r="277" spans="2:28" ht="12" customHeight="1" x14ac:dyDescent="0.25">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row>
    <row r="278" spans="2:28" ht="12" customHeight="1" x14ac:dyDescent="0.25">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row>
    <row r="279" spans="2:28" ht="12" customHeight="1" x14ac:dyDescent="0.25">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row>
    <row r="280" spans="2:28" ht="12" customHeight="1" x14ac:dyDescent="0.25">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row>
    <row r="281" spans="2:28" ht="12" customHeight="1" x14ac:dyDescent="0.25">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row>
    <row r="282" spans="2:28" ht="12" customHeight="1" x14ac:dyDescent="0.25">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row>
    <row r="283" spans="2:28" ht="12" customHeight="1" x14ac:dyDescent="0.25">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row>
    <row r="284" spans="2:28" ht="12" customHeight="1" x14ac:dyDescent="0.25">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row>
    <row r="285" spans="2:28" ht="12" customHeight="1" x14ac:dyDescent="0.25">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row>
    <row r="286" spans="2:28" ht="12" customHeight="1" x14ac:dyDescent="0.25">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row>
    <row r="287" spans="2:28" ht="12" customHeight="1" x14ac:dyDescent="0.25">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row>
    <row r="288" spans="2:28" ht="12" customHeight="1" x14ac:dyDescent="0.25">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row>
    <row r="289" spans="2:28" ht="12" customHeight="1" x14ac:dyDescent="0.25">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row>
    <row r="290" spans="2:28" ht="12" customHeight="1" x14ac:dyDescent="0.25">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row>
    <row r="291" spans="2:28" ht="12" customHeight="1" x14ac:dyDescent="0.25">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row>
    <row r="292" spans="2:28" ht="12" customHeight="1" x14ac:dyDescent="0.25">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row>
    <row r="293" spans="2:28" ht="12" customHeight="1" x14ac:dyDescent="0.25">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row>
    <row r="294" spans="2:28" ht="12" customHeight="1" x14ac:dyDescent="0.25">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row>
    <row r="295" spans="2:28" ht="12" customHeight="1" x14ac:dyDescent="0.25">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row>
    <row r="296" spans="2:28" ht="12" customHeight="1" x14ac:dyDescent="0.25">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row>
    <row r="297" spans="2:28" ht="12" customHeight="1" x14ac:dyDescent="0.25">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row>
    <row r="298" spans="2:28" ht="12" customHeight="1" x14ac:dyDescent="0.25">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row>
    <row r="299" spans="2:28" ht="12" customHeight="1" x14ac:dyDescent="0.25">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row>
    <row r="300" spans="2:28" ht="12" customHeight="1" x14ac:dyDescent="0.25">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row>
    <row r="301" spans="2:28" ht="12" customHeight="1" x14ac:dyDescent="0.25">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row>
    <row r="302" spans="2:28" ht="12" customHeight="1" x14ac:dyDescent="0.25">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row>
    <row r="303" spans="2:28" ht="12" customHeight="1" x14ac:dyDescent="0.25">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row>
    <row r="304" spans="2:28" ht="12" customHeight="1" x14ac:dyDescent="0.25">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row>
    <row r="305" spans="2:28" ht="12" customHeight="1" x14ac:dyDescent="0.25">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row>
    <row r="306" spans="2:28" ht="12" customHeight="1" x14ac:dyDescent="0.25">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row>
    <row r="307" spans="2:28" ht="12" customHeight="1" x14ac:dyDescent="0.25">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row>
    <row r="308" spans="2:28" ht="12" customHeight="1" x14ac:dyDescent="0.25">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row>
    <row r="309" spans="2:28" ht="12" customHeight="1" x14ac:dyDescent="0.25">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row>
    <row r="310" spans="2:28" ht="12" customHeight="1" x14ac:dyDescent="0.25">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row>
    <row r="311" spans="2:28" ht="12" customHeight="1" x14ac:dyDescent="0.25">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row>
    <row r="312" spans="2:28" ht="12" customHeight="1" x14ac:dyDescent="0.25">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row>
    <row r="313" spans="2:28" ht="12" customHeight="1" x14ac:dyDescent="0.25">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row>
    <row r="314" spans="2:28" ht="12" customHeight="1" x14ac:dyDescent="0.25">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row>
    <row r="315" spans="2:28" ht="12" customHeight="1" x14ac:dyDescent="0.25">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row>
    <row r="316" spans="2:28" ht="12" customHeight="1" x14ac:dyDescent="0.25">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row>
    <row r="317" spans="2:28" ht="12" customHeight="1" x14ac:dyDescent="0.25">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row>
    <row r="318" spans="2:28" ht="12" customHeight="1" x14ac:dyDescent="0.25">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row>
    <row r="319" spans="2:28" ht="12" customHeight="1" x14ac:dyDescent="0.25">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row>
    <row r="320" spans="2:28" ht="12" customHeight="1" x14ac:dyDescent="0.25">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row>
    <row r="321" spans="2:28" ht="12" customHeight="1" x14ac:dyDescent="0.25">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row>
    <row r="322" spans="2:28" ht="12" customHeight="1" x14ac:dyDescent="0.25">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row>
    <row r="323" spans="2:28" ht="12" customHeight="1" x14ac:dyDescent="0.25">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row>
    <row r="324" spans="2:28" ht="12" customHeight="1" x14ac:dyDescent="0.25">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row>
    <row r="325" spans="2:28" ht="12" customHeight="1" x14ac:dyDescent="0.25">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row>
    <row r="326" spans="2:28" ht="12" customHeight="1" x14ac:dyDescent="0.25">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row>
    <row r="327" spans="2:28" ht="12" customHeight="1" x14ac:dyDescent="0.25">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row>
    <row r="328" spans="2:28" ht="12" customHeight="1" x14ac:dyDescent="0.25">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row>
    <row r="329" spans="2:28" ht="12" customHeight="1" x14ac:dyDescent="0.25">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row>
    <row r="330" spans="2:28" ht="12" customHeight="1" x14ac:dyDescent="0.25">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row>
    <row r="331" spans="2:28" ht="12" customHeight="1" x14ac:dyDescent="0.25">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row>
    <row r="332" spans="2:28" ht="12" customHeight="1" x14ac:dyDescent="0.25">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row>
    <row r="333" spans="2:28" ht="12" customHeight="1" x14ac:dyDescent="0.25">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row>
    <row r="334" spans="2:28" ht="12" customHeight="1" x14ac:dyDescent="0.25">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row>
    <row r="335" spans="2:28" ht="12" customHeight="1" x14ac:dyDescent="0.25">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row>
    <row r="336" spans="2:28" ht="12" customHeight="1" x14ac:dyDescent="0.25">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row>
    <row r="337" spans="2:28" ht="12" customHeight="1" x14ac:dyDescent="0.25">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row>
    <row r="338" spans="2:28" ht="12" customHeight="1" x14ac:dyDescent="0.25">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row>
    <row r="339" spans="2:28" ht="12" customHeight="1" x14ac:dyDescent="0.25">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row>
    <row r="340" spans="2:28" ht="12" customHeight="1" x14ac:dyDescent="0.25">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row>
    <row r="341" spans="2:28" ht="12" customHeight="1" x14ac:dyDescent="0.25">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row>
    <row r="342" spans="2:28" ht="12" customHeight="1" x14ac:dyDescent="0.25">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row>
    <row r="343" spans="2:28" ht="12" customHeight="1" x14ac:dyDescent="0.25">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row>
    <row r="344" spans="2:28" ht="12" customHeight="1" x14ac:dyDescent="0.25">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row>
    <row r="345" spans="2:28" ht="12" customHeight="1" x14ac:dyDescent="0.25">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row>
    <row r="346" spans="2:28" ht="12" customHeight="1" x14ac:dyDescent="0.25">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row>
    <row r="347" spans="2:28" ht="12" customHeight="1" x14ac:dyDescent="0.25">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row>
    <row r="348" spans="2:28" ht="12" customHeight="1" x14ac:dyDescent="0.25">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row>
    <row r="349" spans="2:28" ht="12" customHeight="1" x14ac:dyDescent="0.25">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row>
    <row r="350" spans="2:28" ht="12" customHeight="1" x14ac:dyDescent="0.25">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row>
    <row r="351" spans="2:28" ht="12" customHeight="1" x14ac:dyDescent="0.25">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row>
    <row r="352" spans="2:28" ht="12" customHeight="1" x14ac:dyDescent="0.25">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row>
    <row r="353" spans="2:28" ht="12" customHeight="1" x14ac:dyDescent="0.25">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row>
    <row r="354" spans="2:28" ht="12" customHeight="1" x14ac:dyDescent="0.25">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row>
    <row r="355" spans="2:28" ht="12" customHeight="1" x14ac:dyDescent="0.25">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row>
    <row r="356" spans="2:28" ht="12" customHeight="1" x14ac:dyDescent="0.25">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row>
    <row r="357" spans="2:28" ht="12" customHeight="1" x14ac:dyDescent="0.25">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row>
    <row r="358" spans="2:28" ht="12" customHeight="1" x14ac:dyDescent="0.25">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row>
    <row r="359" spans="2:28" ht="12" customHeight="1" x14ac:dyDescent="0.25">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row>
    <row r="360" spans="2:28" ht="12" customHeight="1" x14ac:dyDescent="0.25">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row>
    <row r="361" spans="2:28" ht="12" customHeight="1" x14ac:dyDescent="0.25">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row>
    <row r="362" spans="2:28" ht="12" customHeight="1" x14ac:dyDescent="0.25">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row>
    <row r="363" spans="2:28" ht="12" customHeight="1" x14ac:dyDescent="0.25">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row>
    <row r="364" spans="2:28" ht="12" customHeight="1" x14ac:dyDescent="0.25">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row>
    <row r="365" spans="2:28" ht="12" customHeight="1" x14ac:dyDescent="0.25">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row>
    <row r="366" spans="2:28" ht="12" customHeight="1" x14ac:dyDescent="0.25">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row>
    <row r="367" spans="2:28" ht="12" customHeight="1" x14ac:dyDescent="0.25">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row>
    <row r="368" spans="2:28" ht="12" customHeight="1" x14ac:dyDescent="0.25">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row>
    <row r="369" spans="2:28" ht="12" customHeight="1" x14ac:dyDescent="0.25">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row>
    <row r="370" spans="2:28" ht="12" customHeight="1" x14ac:dyDescent="0.25">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row>
    <row r="371" spans="2:28" ht="12" customHeight="1" x14ac:dyDescent="0.25">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row>
    <row r="372" spans="2:28" ht="12" customHeight="1" x14ac:dyDescent="0.25">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row>
    <row r="373" spans="2:28" ht="12" customHeight="1" x14ac:dyDescent="0.25">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row>
    <row r="374" spans="2:28" ht="12" customHeight="1" x14ac:dyDescent="0.25">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row>
    <row r="375" spans="2:28" ht="12" customHeight="1" x14ac:dyDescent="0.25">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row>
    <row r="376" spans="2:28" ht="12" customHeight="1" x14ac:dyDescent="0.25">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row>
    <row r="377" spans="2:28" ht="12" customHeight="1" x14ac:dyDescent="0.25">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row>
    <row r="378" spans="2:28" ht="12" customHeight="1" x14ac:dyDescent="0.25">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row>
    <row r="379" spans="2:28" ht="12" customHeight="1" x14ac:dyDescent="0.25">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row>
    <row r="380" spans="2:28" ht="12" customHeight="1" x14ac:dyDescent="0.25">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row>
    <row r="381" spans="2:28" ht="12" customHeight="1" x14ac:dyDescent="0.25">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row>
    <row r="382" spans="2:28" ht="12" customHeight="1" x14ac:dyDescent="0.25">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row>
    <row r="383" spans="2:28" ht="12" customHeight="1" x14ac:dyDescent="0.25">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row>
    <row r="384" spans="2:28" ht="12" customHeight="1" x14ac:dyDescent="0.25">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row>
    <row r="385" spans="2:28" ht="12" customHeight="1" x14ac:dyDescent="0.25">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row>
    <row r="386" spans="2:28" ht="12" customHeight="1" x14ac:dyDescent="0.25">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row>
    <row r="387" spans="2:28" ht="12" customHeight="1" x14ac:dyDescent="0.25">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row>
    <row r="388" spans="2:28" ht="12" customHeight="1" x14ac:dyDescent="0.25">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row>
    <row r="389" spans="2:28" ht="12" customHeight="1" x14ac:dyDescent="0.25">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row>
    <row r="390" spans="2:28" ht="12" customHeight="1" x14ac:dyDescent="0.25">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row>
    <row r="391" spans="2:28" ht="12" customHeight="1" x14ac:dyDescent="0.25">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row>
    <row r="392" spans="2:28" ht="12" customHeight="1" x14ac:dyDescent="0.25">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row>
    <row r="393" spans="2:28" ht="12" customHeight="1" x14ac:dyDescent="0.25">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row>
    <row r="394" spans="2:28" ht="12" customHeight="1" x14ac:dyDescent="0.25">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row>
    <row r="395" spans="2:28" ht="12" customHeight="1" x14ac:dyDescent="0.25">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row>
    <row r="396" spans="2:28" ht="12" customHeight="1" x14ac:dyDescent="0.25">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row>
    <row r="397" spans="2:28" ht="12" customHeight="1" x14ac:dyDescent="0.25">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row>
    <row r="398" spans="2:28" ht="12" customHeight="1" x14ac:dyDescent="0.25">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row>
    <row r="399" spans="2:28" ht="12" customHeight="1" x14ac:dyDescent="0.25">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row>
    <row r="400" spans="2:28" ht="12" customHeight="1" x14ac:dyDescent="0.25">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row>
    <row r="401" spans="2:28" ht="12" customHeight="1" x14ac:dyDescent="0.25">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row>
    <row r="402" spans="2:28" ht="12" customHeight="1" x14ac:dyDescent="0.25">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row>
    <row r="403" spans="2:28" ht="12" customHeight="1" x14ac:dyDescent="0.25">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row>
    <row r="404" spans="2:28" ht="12" customHeight="1" x14ac:dyDescent="0.25">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row>
    <row r="405" spans="2:28" ht="12" customHeight="1" x14ac:dyDescent="0.25">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row>
    <row r="406" spans="2:28" ht="12" customHeight="1" x14ac:dyDescent="0.25">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row>
    <row r="407" spans="2:28" ht="12" customHeight="1" x14ac:dyDescent="0.25">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row>
    <row r="408" spans="2:28" ht="12" customHeight="1" x14ac:dyDescent="0.25">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row>
    <row r="409" spans="2:28" ht="12" customHeight="1" x14ac:dyDescent="0.25">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row>
    <row r="410" spans="2:28" ht="12" customHeight="1" x14ac:dyDescent="0.25">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row>
    <row r="411" spans="2:28" ht="12" customHeight="1" x14ac:dyDescent="0.25">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row>
    <row r="412" spans="2:28" ht="12" customHeight="1" x14ac:dyDescent="0.25">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row>
    <row r="413" spans="2:28" ht="12" customHeight="1" x14ac:dyDescent="0.25">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row>
    <row r="414" spans="2:28" ht="12" customHeight="1" x14ac:dyDescent="0.25">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row>
    <row r="415" spans="2:28" ht="12" customHeight="1" x14ac:dyDescent="0.25">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row>
    <row r="416" spans="2:28" ht="12" customHeight="1" x14ac:dyDescent="0.25">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row>
    <row r="417" spans="2:28" ht="12" customHeight="1" x14ac:dyDescent="0.25">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row>
    <row r="418" spans="2:28" ht="12" customHeight="1" x14ac:dyDescent="0.25">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row>
    <row r="419" spans="2:28" ht="12" customHeight="1" x14ac:dyDescent="0.25">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row>
    <row r="420" spans="2:28" ht="12" customHeight="1" x14ac:dyDescent="0.25">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row>
    <row r="421" spans="2:28" ht="12" customHeight="1" x14ac:dyDescent="0.25">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row>
    <row r="422" spans="2:28" ht="12" customHeight="1" x14ac:dyDescent="0.25">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row>
    <row r="423" spans="2:28" ht="12" customHeight="1" x14ac:dyDescent="0.25">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row>
    <row r="424" spans="2:28" ht="12" customHeight="1" x14ac:dyDescent="0.25">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row>
    <row r="425" spans="2:28" ht="12" customHeight="1" x14ac:dyDescent="0.25">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row>
    <row r="426" spans="2:28" ht="12" customHeight="1" x14ac:dyDescent="0.25">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row>
    <row r="427" spans="2:28" ht="12" customHeight="1" x14ac:dyDescent="0.25">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row>
    <row r="428" spans="2:28" ht="12" customHeight="1" x14ac:dyDescent="0.25">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row>
    <row r="429" spans="2:28" ht="12" customHeight="1" x14ac:dyDescent="0.25">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row>
    <row r="430" spans="2:28" ht="12" customHeight="1" x14ac:dyDescent="0.25">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row>
    <row r="431" spans="2:28" ht="12" customHeight="1" x14ac:dyDescent="0.25">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row>
    <row r="432" spans="2:28" ht="12" customHeight="1" x14ac:dyDescent="0.25">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row>
    <row r="433" spans="2:28" ht="12" customHeight="1" x14ac:dyDescent="0.25">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row>
    <row r="434" spans="2:28" ht="12" customHeight="1" x14ac:dyDescent="0.25">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row>
    <row r="435" spans="2:28" ht="12" customHeight="1" x14ac:dyDescent="0.25">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row>
    <row r="436" spans="2:28" ht="12" customHeight="1" x14ac:dyDescent="0.25">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row>
    <row r="437" spans="2:28" ht="12" customHeight="1" x14ac:dyDescent="0.25">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row>
    <row r="438" spans="2:28" ht="12" customHeight="1" x14ac:dyDescent="0.25">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row>
    <row r="439" spans="2:28" ht="12" customHeight="1" x14ac:dyDescent="0.25">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row>
    <row r="440" spans="2:28" ht="12" customHeight="1" x14ac:dyDescent="0.25">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row>
    <row r="441" spans="2:28" ht="12" customHeight="1" x14ac:dyDescent="0.25">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row>
    <row r="442" spans="2:28" ht="12" customHeight="1" x14ac:dyDescent="0.25">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row>
    <row r="443" spans="2:28" ht="12" customHeight="1" x14ac:dyDescent="0.25">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row>
    <row r="444" spans="2:28" ht="12" customHeight="1" x14ac:dyDescent="0.25">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row>
    <row r="445" spans="2:28" ht="12" customHeight="1" x14ac:dyDescent="0.25">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row>
    <row r="446" spans="2:28" ht="12" customHeight="1" x14ac:dyDescent="0.25">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row>
    <row r="447" spans="2:28" ht="12" customHeight="1" x14ac:dyDescent="0.25">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row>
    <row r="448" spans="2:28" ht="12" customHeight="1" x14ac:dyDescent="0.25">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row>
    <row r="449" spans="2:28" ht="12" customHeight="1" x14ac:dyDescent="0.25">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row>
    <row r="450" spans="2:28" ht="12" customHeight="1" x14ac:dyDescent="0.25">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row>
    <row r="451" spans="2:28" ht="12" customHeight="1" x14ac:dyDescent="0.25">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row>
    <row r="452" spans="2:28" ht="12" customHeight="1" x14ac:dyDescent="0.25">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row>
    <row r="453" spans="2:28" ht="12" customHeight="1" x14ac:dyDescent="0.25">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row>
    <row r="454" spans="2:28" ht="12" customHeight="1" x14ac:dyDescent="0.25">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row>
    <row r="455" spans="2:28" ht="12" customHeight="1" x14ac:dyDescent="0.25">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row>
    <row r="456" spans="2:28" ht="12" customHeight="1" x14ac:dyDescent="0.25">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row>
    <row r="457" spans="2:28" ht="12" customHeight="1" x14ac:dyDescent="0.25">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row>
    <row r="458" spans="2:28" ht="12" customHeight="1" x14ac:dyDescent="0.25">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row>
    <row r="459" spans="2:28" ht="12" customHeight="1" x14ac:dyDescent="0.25">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row>
    <row r="460" spans="2:28" ht="12" customHeight="1" x14ac:dyDescent="0.25">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row>
    <row r="461" spans="2:28" ht="12" customHeight="1" x14ac:dyDescent="0.25">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row>
    <row r="462" spans="2:28" ht="12" customHeight="1" x14ac:dyDescent="0.25">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row>
    <row r="463" spans="2:28" ht="12" customHeight="1" x14ac:dyDescent="0.25">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row>
    <row r="464" spans="2:28" ht="12" customHeight="1" x14ac:dyDescent="0.25">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row>
    <row r="465" spans="2:28" ht="12" customHeight="1" x14ac:dyDescent="0.25">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row>
    <row r="466" spans="2:28" ht="12" customHeight="1" x14ac:dyDescent="0.25">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row>
    <row r="467" spans="2:28" ht="12" customHeight="1" x14ac:dyDescent="0.25">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row>
    <row r="468" spans="2:28" ht="12" customHeight="1" x14ac:dyDescent="0.25">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row>
    <row r="469" spans="2:28" ht="12" customHeight="1" x14ac:dyDescent="0.25">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row>
    <row r="470" spans="2:28" ht="12" customHeight="1" x14ac:dyDescent="0.25">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row>
    <row r="471" spans="2:28" ht="12" customHeight="1" x14ac:dyDescent="0.25">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row>
    <row r="472" spans="2:28" ht="12" customHeight="1" x14ac:dyDescent="0.25">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row>
    <row r="473" spans="2:28" ht="12" customHeight="1" x14ac:dyDescent="0.25">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row>
    <row r="474" spans="2:28" ht="12" customHeight="1" x14ac:dyDescent="0.25">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row>
    <row r="475" spans="2:28" ht="12" customHeight="1" x14ac:dyDescent="0.25">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row>
    <row r="476" spans="2:28" ht="12" customHeight="1" x14ac:dyDescent="0.25">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row>
    <row r="477" spans="2:28" ht="12" customHeight="1" x14ac:dyDescent="0.25">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row>
    <row r="478" spans="2:28" ht="12" customHeight="1" x14ac:dyDescent="0.25">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row>
    <row r="479" spans="2:28" ht="12" customHeight="1" x14ac:dyDescent="0.25">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row>
    <row r="480" spans="2:28" ht="12" customHeight="1" x14ac:dyDescent="0.25">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row>
    <row r="481" spans="2:28" ht="12" customHeight="1" x14ac:dyDescent="0.25">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row>
    <row r="482" spans="2:28" ht="12" customHeight="1" x14ac:dyDescent="0.25">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row>
    <row r="483" spans="2:28" ht="12" customHeight="1" x14ac:dyDescent="0.25">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row>
    <row r="484" spans="2:28" ht="12" customHeight="1" x14ac:dyDescent="0.25">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row>
    <row r="485" spans="2:28" ht="12" customHeight="1" x14ac:dyDescent="0.25">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row>
    <row r="486" spans="2:28" ht="12" customHeight="1" x14ac:dyDescent="0.25">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row>
    <row r="487" spans="2:28" ht="12" customHeight="1" x14ac:dyDescent="0.25">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row>
    <row r="488" spans="2:28" ht="12" customHeight="1" x14ac:dyDescent="0.25">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row>
    <row r="489" spans="2:28" ht="12" customHeight="1" x14ac:dyDescent="0.25">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row>
    <row r="490" spans="2:28" ht="12" customHeight="1" x14ac:dyDescent="0.25">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row>
    <row r="491" spans="2:28" ht="12" customHeight="1" x14ac:dyDescent="0.25">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row>
    <row r="492" spans="2:28" ht="12" customHeight="1" x14ac:dyDescent="0.25">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row>
    <row r="493" spans="2:28" ht="12" customHeight="1" x14ac:dyDescent="0.25">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row>
    <row r="494" spans="2:28" ht="12" customHeight="1" x14ac:dyDescent="0.25">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row>
    <row r="495" spans="2:28" ht="12" customHeight="1" x14ac:dyDescent="0.25">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row>
    <row r="496" spans="2:28" ht="12" customHeight="1" x14ac:dyDescent="0.25">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row>
    <row r="497" spans="2:28" ht="12" customHeight="1" x14ac:dyDescent="0.25">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row>
    <row r="498" spans="2:28" ht="12" customHeight="1" x14ac:dyDescent="0.25">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row>
    <row r="499" spans="2:28" ht="12" customHeight="1" x14ac:dyDescent="0.25">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row>
    <row r="500" spans="2:28" ht="12" customHeight="1" x14ac:dyDescent="0.25">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row>
    <row r="501" spans="2:28" ht="12" customHeight="1" x14ac:dyDescent="0.25">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row>
    <row r="502" spans="2:28" ht="12" customHeight="1" x14ac:dyDescent="0.25">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row>
    <row r="503" spans="2:28" ht="12" customHeight="1" x14ac:dyDescent="0.25">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row>
    <row r="504" spans="2:28" ht="12" customHeight="1" x14ac:dyDescent="0.25">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row>
    <row r="505" spans="2:28" ht="12" customHeight="1" x14ac:dyDescent="0.25">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row>
    <row r="506" spans="2:28" ht="12" customHeight="1" x14ac:dyDescent="0.25">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row>
    <row r="507" spans="2:28" ht="12" customHeight="1" x14ac:dyDescent="0.25">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row>
    <row r="508" spans="2:28" ht="12" customHeight="1" x14ac:dyDescent="0.25">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row>
    <row r="509" spans="2:28" ht="12" customHeight="1" x14ac:dyDescent="0.25">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row>
    <row r="510" spans="2:28" ht="12" customHeight="1" x14ac:dyDescent="0.25">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row>
    <row r="511" spans="2:28" ht="12" customHeight="1" x14ac:dyDescent="0.25">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row>
    <row r="512" spans="2:28" ht="12" customHeight="1" x14ac:dyDescent="0.25">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row>
    <row r="513" spans="2:28" ht="12" customHeight="1" x14ac:dyDescent="0.25">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row>
    <row r="514" spans="2:28" ht="12" customHeight="1" x14ac:dyDescent="0.25">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row>
    <row r="515" spans="2:28" ht="12" customHeight="1" x14ac:dyDescent="0.25">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row>
    <row r="516" spans="2:28" ht="12" customHeight="1" x14ac:dyDescent="0.25">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row>
    <row r="517" spans="2:28" ht="12" customHeight="1" x14ac:dyDescent="0.25">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row>
    <row r="518" spans="2:28" ht="12" customHeight="1" x14ac:dyDescent="0.25">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row>
    <row r="519" spans="2:28" ht="12" customHeight="1" x14ac:dyDescent="0.25">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row>
    <row r="520" spans="2:28" ht="12" customHeight="1" x14ac:dyDescent="0.25">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row>
    <row r="521" spans="2:28" ht="12" customHeight="1" x14ac:dyDescent="0.25">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row>
    <row r="522" spans="2:28" ht="12" customHeight="1" x14ac:dyDescent="0.25">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row>
    <row r="523" spans="2:28" ht="12" customHeight="1" x14ac:dyDescent="0.25">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row>
    <row r="524" spans="2:28" ht="12" customHeight="1" x14ac:dyDescent="0.25">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row>
    <row r="525" spans="2:28" ht="12" customHeight="1" x14ac:dyDescent="0.25">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row>
    <row r="526" spans="2:28" ht="12" customHeight="1" x14ac:dyDescent="0.25">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row>
    <row r="527" spans="2:28" ht="12" customHeight="1" x14ac:dyDescent="0.25">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row>
    <row r="528" spans="2:28" ht="12" customHeight="1" x14ac:dyDescent="0.25">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row>
    <row r="529" spans="2:28" ht="12" customHeight="1" x14ac:dyDescent="0.25">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row>
    <row r="530" spans="2:28" ht="12" customHeight="1" x14ac:dyDescent="0.25">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row>
    <row r="531" spans="2:28" ht="12" customHeight="1" x14ac:dyDescent="0.25">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row>
    <row r="532" spans="2:28" ht="12" customHeight="1" x14ac:dyDescent="0.25">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row>
    <row r="533" spans="2:28" ht="12" customHeight="1" x14ac:dyDescent="0.25">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row>
    <row r="534" spans="2:28" ht="12" customHeight="1" x14ac:dyDescent="0.25">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row>
    <row r="535" spans="2:28" ht="12" customHeight="1" x14ac:dyDescent="0.25">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row>
    <row r="536" spans="2:28" ht="12" customHeight="1" x14ac:dyDescent="0.25">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row>
    <row r="537" spans="2:28" ht="12" customHeight="1" x14ac:dyDescent="0.25">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row>
    <row r="538" spans="2:28" ht="12" customHeight="1" x14ac:dyDescent="0.25">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row>
    <row r="539" spans="2:28" ht="12" customHeight="1" x14ac:dyDescent="0.25">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row>
    <row r="540" spans="2:28" ht="12" customHeight="1" x14ac:dyDescent="0.25">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row>
    <row r="541" spans="2:28" ht="12" customHeight="1" x14ac:dyDescent="0.25">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row>
    <row r="542" spans="2:28" ht="12" customHeight="1" x14ac:dyDescent="0.25">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row>
    <row r="543" spans="2:28" ht="12" customHeight="1" x14ac:dyDescent="0.25">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row>
    <row r="544" spans="2:28" ht="12" customHeight="1" x14ac:dyDescent="0.25">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row>
    <row r="545" spans="2:28" ht="12" customHeight="1" x14ac:dyDescent="0.25">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row>
    <row r="546" spans="2:28" ht="12" customHeight="1" x14ac:dyDescent="0.25">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row>
    <row r="547" spans="2:28" ht="12" customHeight="1" x14ac:dyDescent="0.25">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row>
    <row r="548" spans="2:28" ht="12" customHeight="1" x14ac:dyDescent="0.25">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row>
    <row r="549" spans="2:28" ht="12" customHeight="1" x14ac:dyDescent="0.25">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row>
    <row r="550" spans="2:28" ht="12" customHeight="1" x14ac:dyDescent="0.25">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row>
    <row r="551" spans="2:28" ht="12" customHeight="1" x14ac:dyDescent="0.25">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row>
    <row r="552" spans="2:28" ht="12" customHeight="1" x14ac:dyDescent="0.25">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row>
    <row r="553" spans="2:28" ht="12" customHeight="1" x14ac:dyDescent="0.25">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row>
    <row r="554" spans="2:28" ht="12" customHeight="1" x14ac:dyDescent="0.25">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row>
    <row r="555" spans="2:28" ht="12" customHeight="1" x14ac:dyDescent="0.25">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row>
    <row r="556" spans="2:28" ht="12" customHeight="1" x14ac:dyDescent="0.25">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row>
    <row r="557" spans="2:28" ht="12" customHeight="1" x14ac:dyDescent="0.25">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row>
    <row r="558" spans="2:28" ht="12" customHeight="1" x14ac:dyDescent="0.25">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row>
    <row r="559" spans="2:28" ht="12" customHeight="1" x14ac:dyDescent="0.25">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row>
    <row r="560" spans="2:28" ht="12" customHeight="1" x14ac:dyDescent="0.25">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row>
    <row r="561" spans="2:28" ht="12" customHeight="1" x14ac:dyDescent="0.25">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row>
    <row r="562" spans="2:28" ht="12" customHeight="1" x14ac:dyDescent="0.25">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row>
    <row r="563" spans="2:28" ht="12" customHeight="1" x14ac:dyDescent="0.25">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row>
    <row r="564" spans="2:28" ht="12" customHeight="1" x14ac:dyDescent="0.25">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row>
    <row r="565" spans="2:28" ht="12" customHeight="1" x14ac:dyDescent="0.25">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row>
    <row r="566" spans="2:28" ht="12" customHeight="1" x14ac:dyDescent="0.25">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row>
    <row r="567" spans="2:28" ht="12" customHeight="1" x14ac:dyDescent="0.25">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row>
    <row r="568" spans="2:28" ht="12" customHeight="1" x14ac:dyDescent="0.25">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row>
    <row r="569" spans="2:28" ht="12" customHeight="1" x14ac:dyDescent="0.25">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row>
    <row r="570" spans="2:28" ht="12" customHeight="1" x14ac:dyDescent="0.25">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row>
    <row r="571" spans="2:28" ht="12" customHeight="1" x14ac:dyDescent="0.25">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row>
    <row r="572" spans="2:28" ht="12" customHeight="1" x14ac:dyDescent="0.25">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row>
    <row r="573" spans="2:28" ht="12" customHeight="1" x14ac:dyDescent="0.25">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row>
    <row r="574" spans="2:28" ht="12" customHeight="1" x14ac:dyDescent="0.25">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row>
    <row r="575" spans="2:28" ht="12" customHeight="1" x14ac:dyDescent="0.25">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row>
    <row r="576" spans="2:28" ht="12" customHeight="1" x14ac:dyDescent="0.25">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row>
    <row r="577" spans="2:28" ht="12" customHeight="1" x14ac:dyDescent="0.25">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row>
    <row r="578" spans="2:28" ht="12" customHeight="1" x14ac:dyDescent="0.25">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row>
    <row r="579" spans="2:28" ht="12" customHeight="1" x14ac:dyDescent="0.25">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row>
    <row r="580" spans="2:28" ht="12" customHeight="1" x14ac:dyDescent="0.25">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row>
    <row r="581" spans="2:28" ht="12" customHeight="1" x14ac:dyDescent="0.25">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row>
    <row r="582" spans="2:28" ht="12" customHeight="1" x14ac:dyDescent="0.25">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row>
    <row r="583" spans="2:28" ht="12" customHeight="1" x14ac:dyDescent="0.25">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row>
    <row r="584" spans="2:28" ht="12" customHeight="1" x14ac:dyDescent="0.25">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row>
    <row r="585" spans="2:28" ht="12" customHeight="1" x14ac:dyDescent="0.25">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row>
    <row r="586" spans="2:28" ht="12" customHeight="1" x14ac:dyDescent="0.25">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row>
    <row r="587" spans="2:28" ht="12" customHeight="1" x14ac:dyDescent="0.25">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row>
    <row r="588" spans="2:28" ht="12" customHeight="1" x14ac:dyDescent="0.25">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row>
    <row r="589" spans="2:28" ht="12" customHeight="1" x14ac:dyDescent="0.25">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row>
    <row r="590" spans="2:28" ht="12" customHeight="1" x14ac:dyDescent="0.25">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row>
    <row r="591" spans="2:28" ht="12" customHeight="1" x14ac:dyDescent="0.25">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row>
    <row r="592" spans="2:28" ht="12" customHeight="1" x14ac:dyDescent="0.25">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row>
    <row r="593" spans="2:28" ht="12" customHeight="1" x14ac:dyDescent="0.25">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row>
    <row r="594" spans="2:28" ht="12" customHeight="1" x14ac:dyDescent="0.25">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row>
    <row r="595" spans="2:28" ht="12" customHeight="1" x14ac:dyDescent="0.25">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row>
    <row r="596" spans="2:28" ht="12" customHeight="1" x14ac:dyDescent="0.25">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row>
    <row r="597" spans="2:28" ht="12" customHeight="1" x14ac:dyDescent="0.25">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row>
    <row r="598" spans="2:28" ht="12" customHeight="1" x14ac:dyDescent="0.25">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row>
    <row r="599" spans="2:28" ht="12" customHeight="1" x14ac:dyDescent="0.25">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row>
    <row r="600" spans="2:28" ht="12" customHeight="1" x14ac:dyDescent="0.25">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row>
    <row r="601" spans="2:28" ht="12" customHeight="1" x14ac:dyDescent="0.25">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row>
    <row r="602" spans="2:28" ht="12" customHeight="1" x14ac:dyDescent="0.25">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row>
    <row r="603" spans="2:28" ht="12" customHeight="1" x14ac:dyDescent="0.25">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row>
    <row r="604" spans="2:28" ht="12" customHeight="1" x14ac:dyDescent="0.25">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row>
    <row r="605" spans="2:28" ht="12" customHeight="1" x14ac:dyDescent="0.25">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row>
    <row r="606" spans="2:28" ht="12" customHeight="1" x14ac:dyDescent="0.25">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row>
    <row r="607" spans="2:28" ht="12" customHeight="1" x14ac:dyDescent="0.25">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row>
    <row r="608" spans="2:28" ht="12" customHeight="1" x14ac:dyDescent="0.25">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row>
    <row r="609" spans="2:28" ht="12" customHeight="1" x14ac:dyDescent="0.25">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row>
    <row r="610" spans="2:28" ht="12" customHeight="1" x14ac:dyDescent="0.25">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row>
    <row r="611" spans="2:28" ht="12" customHeight="1" x14ac:dyDescent="0.25">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row>
    <row r="612" spans="2:28" ht="12" customHeight="1" x14ac:dyDescent="0.25">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row>
    <row r="613" spans="2:28" ht="12" customHeight="1" x14ac:dyDescent="0.25">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row>
    <row r="614" spans="2:28" ht="12" customHeight="1" x14ac:dyDescent="0.25">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row>
    <row r="615" spans="2:28" ht="12" customHeight="1" x14ac:dyDescent="0.25">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row>
    <row r="616" spans="2:28" ht="12" customHeight="1" x14ac:dyDescent="0.25">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row>
    <row r="617" spans="2:28" ht="12" customHeight="1" x14ac:dyDescent="0.25">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row>
    <row r="618" spans="2:28" ht="12" customHeight="1" x14ac:dyDescent="0.25">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row>
    <row r="619" spans="2:28" ht="12" customHeight="1" x14ac:dyDescent="0.25">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row>
    <row r="620" spans="2:28" ht="12" customHeight="1" x14ac:dyDescent="0.25">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row>
    <row r="621" spans="2:28" ht="12" customHeight="1" x14ac:dyDescent="0.25">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row>
    <row r="622" spans="2:28" ht="12" customHeight="1" x14ac:dyDescent="0.25">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row>
    <row r="623" spans="2:28" ht="12" customHeight="1" x14ac:dyDescent="0.25">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row>
    <row r="624" spans="2:28" ht="12" customHeight="1" x14ac:dyDescent="0.25">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row>
    <row r="625" spans="2:28" ht="12" customHeight="1" x14ac:dyDescent="0.25">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row>
    <row r="626" spans="2:28" ht="12" customHeight="1" x14ac:dyDescent="0.25">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row>
    <row r="627" spans="2:28" ht="12" customHeight="1" x14ac:dyDescent="0.25">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row>
    <row r="628" spans="2:28" ht="12" customHeight="1" x14ac:dyDescent="0.25">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row>
    <row r="629" spans="2:28" ht="12" customHeight="1" x14ac:dyDescent="0.25">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row>
    <row r="630" spans="2:28" ht="12" customHeight="1" x14ac:dyDescent="0.25">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row>
    <row r="631" spans="2:28" ht="12" customHeight="1" x14ac:dyDescent="0.25">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row>
    <row r="632" spans="2:28" ht="12" customHeight="1" x14ac:dyDescent="0.25">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row>
    <row r="633" spans="2:28" ht="12" customHeight="1" x14ac:dyDescent="0.25">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row>
    <row r="634" spans="2:28" ht="12" customHeight="1" x14ac:dyDescent="0.25">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row>
    <row r="635" spans="2:28" ht="12" customHeight="1" x14ac:dyDescent="0.25">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row>
    <row r="636" spans="2:28" ht="12" customHeight="1" x14ac:dyDescent="0.25">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row>
    <row r="637" spans="2:28" ht="12" customHeight="1" x14ac:dyDescent="0.25">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row>
    <row r="638" spans="2:28" ht="12" customHeight="1" x14ac:dyDescent="0.25">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row>
    <row r="639" spans="2:28" ht="12" customHeight="1" x14ac:dyDescent="0.25">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row>
    <row r="640" spans="2:28" ht="12" customHeight="1" x14ac:dyDescent="0.25">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row>
    <row r="641" spans="2:28" ht="12" customHeight="1" x14ac:dyDescent="0.25">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row>
    <row r="642" spans="2:28" ht="12" customHeight="1" x14ac:dyDescent="0.25">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row>
    <row r="643" spans="2:28" ht="12" customHeight="1" x14ac:dyDescent="0.25">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row>
    <row r="644" spans="2:28" ht="12" customHeight="1" x14ac:dyDescent="0.25">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row>
    <row r="645" spans="2:28" ht="12" customHeight="1" x14ac:dyDescent="0.25">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row>
    <row r="646" spans="2:28" ht="12" customHeight="1" x14ac:dyDescent="0.25">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row>
    <row r="647" spans="2:28" ht="12" customHeight="1" x14ac:dyDescent="0.25">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row>
    <row r="648" spans="2:28" ht="12" customHeight="1" x14ac:dyDescent="0.25">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row>
    <row r="649" spans="2:28" ht="12" customHeight="1" x14ac:dyDescent="0.25">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row>
    <row r="650" spans="2:28" ht="12" customHeight="1" x14ac:dyDescent="0.25">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row>
    <row r="651" spans="2:28" ht="12" customHeight="1" x14ac:dyDescent="0.25">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row>
    <row r="652" spans="2:28" ht="12" customHeight="1" x14ac:dyDescent="0.25">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row>
    <row r="653" spans="2:28" ht="12" customHeight="1" x14ac:dyDescent="0.25">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row>
    <row r="654" spans="2:28" ht="12" customHeight="1" x14ac:dyDescent="0.25">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row>
    <row r="655" spans="2:28" ht="12" customHeight="1" x14ac:dyDescent="0.25">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row>
    <row r="656" spans="2:28" ht="12" customHeight="1" x14ac:dyDescent="0.25">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row>
    <row r="657" spans="2:28" ht="12" customHeight="1" x14ac:dyDescent="0.25">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row>
    <row r="658" spans="2:28" ht="12" customHeight="1" x14ac:dyDescent="0.25">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row>
    <row r="659" spans="2:28" ht="12" customHeight="1" x14ac:dyDescent="0.25">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row>
    <row r="660" spans="2:28" ht="12" customHeight="1" x14ac:dyDescent="0.25">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row>
    <row r="661" spans="2:28" ht="12" customHeight="1" x14ac:dyDescent="0.25">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row>
    <row r="662" spans="2:28" ht="12" customHeight="1" x14ac:dyDescent="0.25">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row>
    <row r="663" spans="2:28" ht="12" customHeight="1" x14ac:dyDescent="0.25">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row>
    <row r="664" spans="2:28" ht="12" customHeight="1" x14ac:dyDescent="0.25">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row>
    <row r="665" spans="2:28" ht="12" customHeight="1" x14ac:dyDescent="0.25">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row>
    <row r="666" spans="2:28" ht="12" customHeight="1" x14ac:dyDescent="0.25">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row>
    <row r="667" spans="2:28" ht="12" customHeight="1" x14ac:dyDescent="0.25">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row>
    <row r="668" spans="2:28" ht="12" customHeight="1" x14ac:dyDescent="0.25">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row>
    <row r="669" spans="2:28" ht="12" customHeight="1" x14ac:dyDescent="0.25">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row>
    <row r="670" spans="2:28" ht="12" customHeight="1" x14ac:dyDescent="0.25">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row>
    <row r="671" spans="2:28" ht="12" customHeight="1" x14ac:dyDescent="0.25">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row>
    <row r="672" spans="2:28" ht="12" customHeight="1" x14ac:dyDescent="0.25">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row>
    <row r="673" spans="2:28" ht="12" customHeight="1" x14ac:dyDescent="0.25">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row>
    <row r="674" spans="2:28" ht="12" customHeight="1" x14ac:dyDescent="0.25">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row>
    <row r="675" spans="2:28" ht="12" customHeight="1" x14ac:dyDescent="0.25">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row>
    <row r="676" spans="2:28" ht="12" customHeight="1" x14ac:dyDescent="0.25">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row>
    <row r="677" spans="2:28" ht="12" customHeight="1" x14ac:dyDescent="0.25">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row>
    <row r="678" spans="2:28" ht="12" customHeight="1" x14ac:dyDescent="0.25">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row>
    <row r="679" spans="2:28" ht="12" customHeight="1" x14ac:dyDescent="0.25">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row>
    <row r="680" spans="2:28" ht="12" customHeight="1" x14ac:dyDescent="0.25">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row>
    <row r="681" spans="2:28" ht="12" customHeight="1" x14ac:dyDescent="0.25">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row>
    <row r="682" spans="2:28" ht="12" customHeight="1" x14ac:dyDescent="0.25">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row>
    <row r="683" spans="2:28" ht="12" customHeight="1" x14ac:dyDescent="0.25">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row>
    <row r="684" spans="2:28" ht="12" customHeight="1" x14ac:dyDescent="0.25">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row>
    <row r="685" spans="2:28" ht="12" customHeight="1" x14ac:dyDescent="0.25">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row>
    <row r="686" spans="2:28" ht="12" customHeight="1" x14ac:dyDescent="0.25">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row>
    <row r="687" spans="2:28" ht="12" customHeight="1" x14ac:dyDescent="0.25">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row>
    <row r="688" spans="2:28" ht="12" customHeight="1" x14ac:dyDescent="0.25">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row>
    <row r="689" spans="2:28" ht="12" customHeight="1" x14ac:dyDescent="0.25">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row>
    <row r="690" spans="2:28" ht="12" customHeight="1" x14ac:dyDescent="0.25">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row>
    <row r="691" spans="2:28" ht="12" customHeight="1" x14ac:dyDescent="0.25">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row>
    <row r="692" spans="2:28" ht="12" customHeight="1" x14ac:dyDescent="0.25">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row>
    <row r="693" spans="2:28" ht="12" customHeight="1" x14ac:dyDescent="0.25">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row>
    <row r="694" spans="2:28" ht="12" customHeight="1" x14ac:dyDescent="0.25">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row>
    <row r="695" spans="2:28" ht="12" customHeight="1" x14ac:dyDescent="0.25">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row>
    <row r="696" spans="2:28" ht="12" customHeight="1" x14ac:dyDescent="0.25">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row>
    <row r="697" spans="2:28" ht="12" customHeight="1" x14ac:dyDescent="0.25">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row>
    <row r="698" spans="2:28" ht="12" customHeight="1" x14ac:dyDescent="0.25">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row>
    <row r="699" spans="2:28" ht="12" customHeight="1" x14ac:dyDescent="0.25">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row>
    <row r="700" spans="2:28" ht="12" customHeight="1" x14ac:dyDescent="0.25">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row>
    <row r="701" spans="2:28" ht="12" customHeight="1" x14ac:dyDescent="0.25">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row>
    <row r="702" spans="2:28" ht="12" customHeight="1" x14ac:dyDescent="0.25">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row>
    <row r="703" spans="2:28" ht="12" customHeight="1" x14ac:dyDescent="0.25">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row>
    <row r="704" spans="2:28" ht="12" customHeight="1" x14ac:dyDescent="0.25">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row>
    <row r="705" spans="2:28" ht="12" customHeight="1" x14ac:dyDescent="0.25">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row>
    <row r="706" spans="2:28" ht="12" customHeight="1" x14ac:dyDescent="0.25">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row>
    <row r="707" spans="2:28" ht="12" customHeight="1" x14ac:dyDescent="0.25">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row>
    <row r="708" spans="2:28" ht="12" customHeight="1" x14ac:dyDescent="0.25">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row>
    <row r="709" spans="2:28" ht="12" customHeight="1" x14ac:dyDescent="0.25">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row>
    <row r="710" spans="2:28" ht="12" customHeight="1" x14ac:dyDescent="0.25">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row>
    <row r="711" spans="2:28" ht="12" customHeight="1" x14ac:dyDescent="0.25">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row>
    <row r="712" spans="2:28" ht="12" customHeight="1" x14ac:dyDescent="0.25">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row>
    <row r="713" spans="2:28" ht="12" customHeight="1" x14ac:dyDescent="0.25">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row>
    <row r="714" spans="2:28" ht="12" customHeight="1" x14ac:dyDescent="0.25">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row>
    <row r="715" spans="2:28" ht="12" customHeight="1" x14ac:dyDescent="0.25">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row>
    <row r="716" spans="2:28" ht="12" customHeight="1" x14ac:dyDescent="0.25">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row>
    <row r="717" spans="2:28" ht="12" customHeight="1" x14ac:dyDescent="0.25">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row>
    <row r="718" spans="2:28" ht="12" customHeight="1" x14ac:dyDescent="0.25">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row>
    <row r="719" spans="2:28" ht="12" customHeight="1" x14ac:dyDescent="0.25">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row>
    <row r="720" spans="2:28" ht="12" customHeight="1" x14ac:dyDescent="0.25">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row>
    <row r="721" spans="2:28" ht="12" customHeight="1" x14ac:dyDescent="0.25">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row>
    <row r="722" spans="2:28" ht="12" customHeight="1" x14ac:dyDescent="0.25">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row>
    <row r="723" spans="2:28" ht="12" customHeight="1" x14ac:dyDescent="0.25">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row>
    <row r="724" spans="2:28" ht="12" customHeight="1" x14ac:dyDescent="0.25">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row>
    <row r="725" spans="2:28" ht="12" customHeight="1" x14ac:dyDescent="0.25">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row>
    <row r="726" spans="2:28" ht="12" customHeight="1" x14ac:dyDescent="0.25">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row>
    <row r="727" spans="2:28" ht="12" customHeight="1" x14ac:dyDescent="0.25">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row>
    <row r="728" spans="2:28" ht="12" customHeight="1" x14ac:dyDescent="0.25">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row>
    <row r="729" spans="2:28" ht="12" customHeight="1" x14ac:dyDescent="0.25">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row>
    <row r="730" spans="2:28" ht="12" customHeight="1" x14ac:dyDescent="0.25">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row>
    <row r="731" spans="2:28" ht="12" customHeight="1" x14ac:dyDescent="0.25">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row>
    <row r="732" spans="2:28" ht="12" customHeight="1" x14ac:dyDescent="0.25">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row>
    <row r="733" spans="2:28" ht="12" customHeight="1" x14ac:dyDescent="0.25">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row>
    <row r="734" spans="2:28" ht="12" customHeight="1" x14ac:dyDescent="0.25">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row>
    <row r="735" spans="2:28" ht="12" customHeight="1" x14ac:dyDescent="0.25">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row>
    <row r="736" spans="2:28" ht="12" customHeight="1" x14ac:dyDescent="0.25">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row>
    <row r="737" spans="2:28" ht="12" customHeight="1" x14ac:dyDescent="0.25">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row>
    <row r="738" spans="2:28" ht="12" customHeight="1" x14ac:dyDescent="0.25">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row>
    <row r="739" spans="2:28" ht="12" customHeight="1" x14ac:dyDescent="0.25">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row>
    <row r="740" spans="2:28" ht="12" customHeight="1" x14ac:dyDescent="0.25">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row>
    <row r="741" spans="2:28" ht="12" customHeight="1" x14ac:dyDescent="0.25">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row>
    <row r="742" spans="2:28" ht="12" customHeight="1" x14ac:dyDescent="0.25">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row>
    <row r="743" spans="2:28" ht="12" customHeight="1" x14ac:dyDescent="0.25">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row>
    <row r="744" spans="2:28" ht="12" customHeight="1" x14ac:dyDescent="0.25">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row>
    <row r="745" spans="2:28" ht="12" customHeight="1" x14ac:dyDescent="0.25">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row>
    <row r="746" spans="2:28" ht="12" customHeight="1" x14ac:dyDescent="0.25">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row>
    <row r="747" spans="2:28" ht="12" customHeight="1" x14ac:dyDescent="0.25">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row>
    <row r="748" spans="2:28" ht="12" customHeight="1" x14ac:dyDescent="0.25">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row>
    <row r="749" spans="2:28" ht="12" customHeight="1" x14ac:dyDescent="0.25">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row>
    <row r="750" spans="2:28" ht="12" customHeight="1" x14ac:dyDescent="0.25">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row>
    <row r="751" spans="2:28" ht="12" customHeight="1" x14ac:dyDescent="0.25">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row>
    <row r="752" spans="2:28" ht="12" customHeight="1" x14ac:dyDescent="0.25">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row>
    <row r="753" spans="2:28" ht="12" customHeight="1" x14ac:dyDescent="0.25">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row>
    <row r="754" spans="2:28" ht="12" customHeight="1" x14ac:dyDescent="0.25">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row>
    <row r="755" spans="2:28" ht="12" customHeight="1" x14ac:dyDescent="0.25">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row>
    <row r="756" spans="2:28" ht="12" customHeight="1" x14ac:dyDescent="0.25">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row>
    <row r="757" spans="2:28" ht="12" customHeight="1" x14ac:dyDescent="0.25">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row>
    <row r="758" spans="2:28" ht="12" customHeight="1" x14ac:dyDescent="0.25">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row>
    <row r="759" spans="2:28" ht="12" customHeight="1" x14ac:dyDescent="0.25">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row>
    <row r="760" spans="2:28" ht="12" customHeight="1" x14ac:dyDescent="0.25">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row>
    <row r="761" spans="2:28" ht="12" customHeight="1" x14ac:dyDescent="0.25">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row>
    <row r="762" spans="2:28" ht="12" customHeight="1" x14ac:dyDescent="0.25">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row>
    <row r="763" spans="2:28" ht="12" customHeight="1" x14ac:dyDescent="0.25">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row>
    <row r="764" spans="2:28" ht="12" customHeight="1" x14ac:dyDescent="0.25">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row>
    <row r="765" spans="2:28" ht="12" customHeight="1" x14ac:dyDescent="0.25">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row>
    <row r="766" spans="2:28" ht="12" customHeight="1" x14ac:dyDescent="0.25">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row>
    <row r="767" spans="2:28" ht="12" customHeight="1" x14ac:dyDescent="0.25">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row>
    <row r="768" spans="2:28" ht="12" customHeight="1" x14ac:dyDescent="0.25">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row>
    <row r="769" spans="2:28" ht="12" customHeight="1" x14ac:dyDescent="0.25">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row>
    <row r="770" spans="2:28" ht="12" customHeight="1" x14ac:dyDescent="0.25">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row>
    <row r="771" spans="2:28" ht="12" customHeight="1" x14ac:dyDescent="0.25">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row>
    <row r="772" spans="2:28" ht="12" customHeight="1" x14ac:dyDescent="0.25">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row>
    <row r="773" spans="2:28" ht="12" customHeight="1" x14ac:dyDescent="0.25">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row>
    <row r="774" spans="2:28" ht="12" customHeight="1" x14ac:dyDescent="0.25">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row>
    <row r="775" spans="2:28" ht="12" customHeight="1" x14ac:dyDescent="0.25">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row>
    <row r="776" spans="2:28" ht="12" customHeight="1" x14ac:dyDescent="0.25">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row>
    <row r="777" spans="2:28" ht="12" customHeight="1" x14ac:dyDescent="0.25">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row>
    <row r="778" spans="2:28" ht="12" customHeight="1" x14ac:dyDescent="0.25">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row>
    <row r="779" spans="2:28" ht="12" customHeight="1" x14ac:dyDescent="0.25">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row>
    <row r="780" spans="2:28" ht="12" customHeight="1" x14ac:dyDescent="0.25">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row>
    <row r="781" spans="2:28" ht="12" customHeight="1" x14ac:dyDescent="0.25">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row>
    <row r="782" spans="2:28" ht="12" customHeight="1" x14ac:dyDescent="0.25">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row>
    <row r="783" spans="2:28" ht="12" customHeight="1" x14ac:dyDescent="0.25">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row>
    <row r="784" spans="2:28" ht="12" customHeight="1" x14ac:dyDescent="0.25">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row>
    <row r="785" spans="2:28" ht="12" customHeight="1" x14ac:dyDescent="0.25">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row>
    <row r="786" spans="2:28" ht="12" customHeight="1" x14ac:dyDescent="0.25">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row>
    <row r="787" spans="2:28" ht="12" customHeight="1" x14ac:dyDescent="0.25">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row>
    <row r="788" spans="2:28" ht="12" customHeight="1" x14ac:dyDescent="0.25">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row>
    <row r="789" spans="2:28" ht="12" customHeight="1" x14ac:dyDescent="0.25">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row>
    <row r="790" spans="2:28" ht="12" customHeight="1" x14ac:dyDescent="0.25">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row>
    <row r="791" spans="2:28" ht="12" customHeight="1" x14ac:dyDescent="0.25">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row>
    <row r="792" spans="2:28" ht="12" customHeight="1" x14ac:dyDescent="0.25">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row>
    <row r="793" spans="2:28" ht="12" customHeight="1" x14ac:dyDescent="0.25">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row>
    <row r="794" spans="2:28" ht="12" customHeight="1" x14ac:dyDescent="0.25">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row>
    <row r="795" spans="2:28" ht="12" customHeight="1" x14ac:dyDescent="0.25">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row>
    <row r="796" spans="2:28" ht="12" customHeight="1" x14ac:dyDescent="0.25">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row>
    <row r="797" spans="2:28" ht="12" customHeight="1" x14ac:dyDescent="0.25">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row>
    <row r="798" spans="2:28" ht="12" customHeight="1" x14ac:dyDescent="0.25">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row>
    <row r="799" spans="2:28" ht="12" customHeight="1" x14ac:dyDescent="0.25">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row>
    <row r="800" spans="2:28" ht="12" customHeight="1" x14ac:dyDescent="0.25">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row>
    <row r="801" spans="2:28" ht="12" customHeight="1" x14ac:dyDescent="0.25">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row>
    <row r="802" spans="2:28" ht="12" customHeight="1" x14ac:dyDescent="0.25">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row>
    <row r="803" spans="2:28" ht="12" customHeight="1" x14ac:dyDescent="0.25">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row>
    <row r="804" spans="2:28" ht="12" customHeight="1" x14ac:dyDescent="0.25">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row>
    <row r="805" spans="2:28" ht="12" customHeight="1" x14ac:dyDescent="0.25">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row>
    <row r="806" spans="2:28" ht="12" customHeight="1" x14ac:dyDescent="0.25">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row>
    <row r="807" spans="2:28" ht="12" customHeight="1" x14ac:dyDescent="0.25">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row>
    <row r="808" spans="2:28" ht="12" customHeight="1" x14ac:dyDescent="0.25">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row>
    <row r="809" spans="2:28" ht="12" customHeight="1" x14ac:dyDescent="0.25">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row>
    <row r="810" spans="2:28" ht="12" customHeight="1" x14ac:dyDescent="0.25">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row>
    <row r="811" spans="2:28" ht="12" customHeight="1" x14ac:dyDescent="0.25">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row>
    <row r="812" spans="2:28" ht="12" customHeight="1" x14ac:dyDescent="0.25">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row>
    <row r="813" spans="2:28" ht="12" customHeight="1" x14ac:dyDescent="0.25">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row>
    <row r="814" spans="2:28" ht="12" customHeight="1" x14ac:dyDescent="0.25">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row>
    <row r="815" spans="2:28" ht="12" customHeight="1" x14ac:dyDescent="0.25">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row>
    <row r="816" spans="2:28" ht="12" customHeight="1" x14ac:dyDescent="0.25">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row>
    <row r="817" spans="2:28" ht="12" customHeight="1" x14ac:dyDescent="0.25">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row>
    <row r="818" spans="2:28" ht="12" customHeight="1" x14ac:dyDescent="0.25">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row>
    <row r="819" spans="2:28" ht="12" customHeight="1" x14ac:dyDescent="0.25">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row>
    <row r="820" spans="2:28" ht="12" customHeight="1" x14ac:dyDescent="0.25">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row>
    <row r="821" spans="2:28" ht="12" customHeight="1" x14ac:dyDescent="0.25">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row>
    <row r="822" spans="2:28" ht="12" customHeight="1" x14ac:dyDescent="0.25">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row>
    <row r="823" spans="2:28" ht="12" customHeight="1" x14ac:dyDescent="0.25">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row>
    <row r="824" spans="2:28" ht="12" customHeight="1" x14ac:dyDescent="0.25">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row>
    <row r="825" spans="2:28" ht="12" customHeight="1" x14ac:dyDescent="0.25">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row>
    <row r="826" spans="2:28" ht="12" customHeight="1" x14ac:dyDescent="0.25">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row>
    <row r="827" spans="2:28" ht="12" customHeight="1" x14ac:dyDescent="0.25">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row>
    <row r="828" spans="2:28" ht="12" customHeight="1" x14ac:dyDescent="0.25">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row>
    <row r="829" spans="2:28" ht="12" customHeight="1" x14ac:dyDescent="0.25">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row>
    <row r="830" spans="2:28" ht="12" customHeight="1" x14ac:dyDescent="0.25">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row>
    <row r="831" spans="2:28" ht="12" customHeight="1" x14ac:dyDescent="0.25">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row>
    <row r="832" spans="2:28" ht="12" customHeight="1" x14ac:dyDescent="0.25">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row>
    <row r="833" spans="2:28" ht="12" customHeight="1" x14ac:dyDescent="0.25">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row>
    <row r="834" spans="2:28" ht="12" customHeight="1" x14ac:dyDescent="0.25">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row>
    <row r="835" spans="2:28" ht="12" customHeight="1" x14ac:dyDescent="0.25">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row>
    <row r="836" spans="2:28" ht="12" customHeight="1" x14ac:dyDescent="0.25">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row>
    <row r="837" spans="2:28" ht="12" customHeight="1" x14ac:dyDescent="0.25">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row>
    <row r="838" spans="2:28" ht="12" customHeight="1" x14ac:dyDescent="0.25">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row>
    <row r="839" spans="2:28" ht="12" customHeight="1" x14ac:dyDescent="0.25">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row>
    <row r="840" spans="2:28" ht="12" customHeight="1" x14ac:dyDescent="0.25">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row>
    <row r="841" spans="2:28" ht="12" customHeight="1" x14ac:dyDescent="0.25">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row>
    <row r="842" spans="2:28" ht="12" customHeight="1" x14ac:dyDescent="0.25">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row>
    <row r="843" spans="2:28" ht="12" customHeight="1" x14ac:dyDescent="0.25">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row>
    <row r="844" spans="2:28" ht="12" customHeight="1" x14ac:dyDescent="0.25">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row>
    <row r="845" spans="2:28" ht="12" customHeight="1" x14ac:dyDescent="0.25">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row>
    <row r="846" spans="2:28" ht="12" customHeight="1" x14ac:dyDescent="0.25">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row>
    <row r="847" spans="2:28" ht="12" customHeight="1" x14ac:dyDescent="0.25">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row>
    <row r="848" spans="2:28" ht="12" customHeight="1" x14ac:dyDescent="0.25">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row>
    <row r="849" spans="2:28" ht="12" customHeight="1" x14ac:dyDescent="0.25">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row>
    <row r="850" spans="2:28" ht="12" customHeight="1" x14ac:dyDescent="0.25">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row>
    <row r="851" spans="2:28" ht="12" customHeight="1" x14ac:dyDescent="0.25">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row>
    <row r="852" spans="2:28" ht="12" customHeight="1" x14ac:dyDescent="0.25">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row>
    <row r="853" spans="2:28" ht="12" customHeight="1" x14ac:dyDescent="0.25">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row>
    <row r="854" spans="2:28" ht="12" customHeight="1" x14ac:dyDescent="0.25">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row>
    <row r="855" spans="2:28" ht="12" customHeight="1" x14ac:dyDescent="0.25">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row>
    <row r="856" spans="2:28" ht="12" customHeight="1" x14ac:dyDescent="0.25">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row>
    <row r="857" spans="2:28" ht="12" customHeight="1" x14ac:dyDescent="0.25">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row>
    <row r="858" spans="2:28" ht="12" customHeight="1" x14ac:dyDescent="0.25">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row>
    <row r="859" spans="2:28" ht="12" customHeight="1" x14ac:dyDescent="0.25">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row>
    <row r="860" spans="2:28" ht="12" customHeight="1" x14ac:dyDescent="0.25">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row>
    <row r="861" spans="2:28" ht="12" customHeight="1" x14ac:dyDescent="0.25">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row>
    <row r="862" spans="2:28" ht="12" customHeight="1" x14ac:dyDescent="0.25">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row>
    <row r="863" spans="2:28" ht="12" customHeight="1" x14ac:dyDescent="0.25">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row>
    <row r="864" spans="2:28" ht="12" customHeight="1" x14ac:dyDescent="0.25">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row>
    <row r="865" spans="2:28" ht="12" customHeight="1" x14ac:dyDescent="0.25">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row>
    <row r="866" spans="2:28" ht="12" customHeight="1" x14ac:dyDescent="0.25">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row>
    <row r="867" spans="2:28" ht="12" customHeight="1" x14ac:dyDescent="0.25">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row>
    <row r="868" spans="2:28" ht="12" customHeight="1" x14ac:dyDescent="0.25">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row>
    <row r="869" spans="2:28" ht="12" customHeight="1" x14ac:dyDescent="0.25">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row>
    <row r="870" spans="2:28" ht="12" customHeight="1" x14ac:dyDescent="0.25">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row>
    <row r="871" spans="2:28" ht="12" customHeight="1" x14ac:dyDescent="0.25">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row>
    <row r="872" spans="2:28" ht="12" customHeight="1" x14ac:dyDescent="0.25">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row>
    <row r="873" spans="2:28" ht="12" customHeight="1" x14ac:dyDescent="0.25">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row>
    <row r="874" spans="2:28" ht="12" customHeight="1" x14ac:dyDescent="0.25">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row>
    <row r="875" spans="2:28" ht="12" customHeight="1" x14ac:dyDescent="0.25">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row>
    <row r="876" spans="2:28" ht="12" customHeight="1" x14ac:dyDescent="0.25">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row>
    <row r="877" spans="2:28" ht="12" customHeight="1" x14ac:dyDescent="0.25">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row>
    <row r="878" spans="2:28" ht="12" customHeight="1" x14ac:dyDescent="0.25">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row>
    <row r="879" spans="2:28" ht="12" customHeight="1" x14ac:dyDescent="0.25">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row>
    <row r="880" spans="2:28" ht="12" customHeight="1" x14ac:dyDescent="0.25">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row>
    <row r="881" spans="2:28" ht="12" customHeight="1" x14ac:dyDescent="0.25">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row>
    <row r="882" spans="2:28" ht="12" customHeight="1" x14ac:dyDescent="0.25">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row>
    <row r="883" spans="2:28" ht="12" customHeight="1" x14ac:dyDescent="0.25">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row>
    <row r="884" spans="2:28" ht="12" customHeight="1" x14ac:dyDescent="0.25">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row>
    <row r="885" spans="2:28" ht="12" customHeight="1" x14ac:dyDescent="0.25">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row>
    <row r="886" spans="2:28" ht="12" customHeight="1" x14ac:dyDescent="0.25">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row>
    <row r="887" spans="2:28" ht="12" customHeight="1" x14ac:dyDescent="0.25">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row>
    <row r="888" spans="2:28" ht="12" customHeight="1" x14ac:dyDescent="0.25">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row>
    <row r="889" spans="2:28" ht="12" customHeight="1" x14ac:dyDescent="0.25">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row>
    <row r="890" spans="2:28" ht="12" customHeight="1" x14ac:dyDescent="0.25">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row>
    <row r="891" spans="2:28" ht="12" customHeight="1" x14ac:dyDescent="0.25">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row>
    <row r="892" spans="2:28" ht="12" customHeight="1" x14ac:dyDescent="0.25">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row>
    <row r="893" spans="2:28" ht="12" customHeight="1" x14ac:dyDescent="0.25">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row>
    <row r="894" spans="2:28" ht="12" customHeight="1" x14ac:dyDescent="0.25">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row>
    <row r="895" spans="2:28" ht="12" customHeight="1" x14ac:dyDescent="0.25">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row>
    <row r="896" spans="2:28" ht="12" customHeight="1" x14ac:dyDescent="0.25">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row>
    <row r="897" spans="2:28" ht="12" customHeight="1" x14ac:dyDescent="0.25">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row>
    <row r="898" spans="2:28" ht="12" customHeight="1" x14ac:dyDescent="0.25">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row>
    <row r="899" spans="2:28" ht="12" customHeight="1" x14ac:dyDescent="0.25">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row>
    <row r="900" spans="2:28" ht="12" customHeight="1" x14ac:dyDescent="0.25">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row>
    <row r="901" spans="2:28" ht="12" customHeight="1" x14ac:dyDescent="0.25">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row>
    <row r="902" spans="2:28" ht="12" customHeight="1" x14ac:dyDescent="0.25">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row>
    <row r="903" spans="2:28" ht="12" customHeight="1" x14ac:dyDescent="0.25">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row>
    <row r="904" spans="2:28" ht="12" customHeight="1" x14ac:dyDescent="0.25">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row>
    <row r="905" spans="2:28" ht="12" customHeight="1" x14ac:dyDescent="0.25">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row>
    <row r="906" spans="2:28" ht="12" customHeight="1" x14ac:dyDescent="0.25">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row>
    <row r="907" spans="2:28" ht="12" customHeight="1" x14ac:dyDescent="0.25">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row>
    <row r="908" spans="2:28" ht="12" customHeight="1" x14ac:dyDescent="0.25">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row>
    <row r="909" spans="2:28" ht="12" customHeight="1" x14ac:dyDescent="0.25">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row>
    <row r="910" spans="2:28" ht="12" customHeight="1" x14ac:dyDescent="0.25">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row>
    <row r="911" spans="2:28" ht="12" customHeight="1" x14ac:dyDescent="0.25">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row>
    <row r="912" spans="2:28" ht="12" customHeight="1" x14ac:dyDescent="0.25">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row>
    <row r="913" spans="2:28" ht="12" customHeight="1" x14ac:dyDescent="0.25">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row>
    <row r="914" spans="2:28" ht="12" customHeight="1" x14ac:dyDescent="0.25">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row>
    <row r="915" spans="2:28" ht="12" customHeight="1" x14ac:dyDescent="0.25">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row>
    <row r="916" spans="2:28" ht="12" customHeight="1" x14ac:dyDescent="0.25">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row>
    <row r="917" spans="2:28" ht="12" customHeight="1" x14ac:dyDescent="0.25">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row>
    <row r="918" spans="2:28" ht="12" customHeight="1" x14ac:dyDescent="0.25">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row>
    <row r="919" spans="2:28" ht="12" customHeight="1" x14ac:dyDescent="0.25">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row>
    <row r="920" spans="2:28" ht="12" customHeight="1" x14ac:dyDescent="0.25">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row>
    <row r="921" spans="2:28" ht="12" customHeight="1" x14ac:dyDescent="0.25">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row>
    <row r="922" spans="2:28" ht="12" customHeight="1" x14ac:dyDescent="0.25">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row>
    <row r="923" spans="2:28" ht="12" customHeight="1" x14ac:dyDescent="0.25">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row>
    <row r="924" spans="2:28" ht="12" customHeight="1" x14ac:dyDescent="0.25">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row>
    <row r="925" spans="2:28" ht="12" customHeight="1" x14ac:dyDescent="0.25">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row>
    <row r="926" spans="2:28" ht="12" customHeight="1" x14ac:dyDescent="0.25">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row>
    <row r="927" spans="2:28" ht="12" customHeight="1" x14ac:dyDescent="0.25">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row>
    <row r="928" spans="2:28" ht="12" customHeight="1" x14ac:dyDescent="0.25">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row>
    <row r="929" spans="2:28" ht="12" customHeight="1" x14ac:dyDescent="0.25">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row>
    <row r="930" spans="2:28" ht="12" customHeight="1" x14ac:dyDescent="0.25">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row>
    <row r="931" spans="2:28" ht="12" customHeight="1" x14ac:dyDescent="0.25">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row>
    <row r="932" spans="2:28" ht="12" customHeight="1" x14ac:dyDescent="0.25">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row>
    <row r="933" spans="2:28" ht="12" customHeight="1" x14ac:dyDescent="0.25">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row>
    <row r="934" spans="2:28" ht="12" customHeight="1" x14ac:dyDescent="0.25">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row>
    <row r="935" spans="2:28" ht="12" customHeight="1" x14ac:dyDescent="0.25">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row>
    <row r="936" spans="2:28" ht="12" customHeight="1" x14ac:dyDescent="0.25">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row>
    <row r="937" spans="2:28" ht="12" customHeight="1" x14ac:dyDescent="0.25">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row>
    <row r="938" spans="2:28" ht="12" customHeight="1" x14ac:dyDescent="0.25">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row>
    <row r="939" spans="2:28" ht="12" customHeight="1" x14ac:dyDescent="0.25">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row>
    <row r="940" spans="2:28" ht="12" customHeight="1" x14ac:dyDescent="0.25">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row>
    <row r="941" spans="2:28" ht="12" customHeight="1" x14ac:dyDescent="0.25">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row>
    <row r="942" spans="2:28" ht="12" customHeight="1" x14ac:dyDescent="0.25">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row>
    <row r="943" spans="2:28" ht="12" customHeight="1" x14ac:dyDescent="0.25">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row>
    <row r="944" spans="2:28" ht="12" customHeight="1" x14ac:dyDescent="0.25">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row>
    <row r="945" spans="2:28" ht="12" customHeight="1" x14ac:dyDescent="0.25">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row>
    <row r="946" spans="2:28" ht="12" customHeight="1" x14ac:dyDescent="0.25">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row>
    <row r="947" spans="2:28" ht="12" customHeight="1" x14ac:dyDescent="0.25">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row>
    <row r="948" spans="2:28" ht="12" customHeight="1" x14ac:dyDescent="0.25">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row>
    <row r="949" spans="2:28" ht="12" customHeight="1" x14ac:dyDescent="0.25">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row>
    <row r="950" spans="2:28" ht="12" customHeight="1" x14ac:dyDescent="0.25">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row>
    <row r="951" spans="2:28" ht="12" customHeight="1" x14ac:dyDescent="0.25">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row>
    <row r="952" spans="2:28" ht="12" customHeight="1" x14ac:dyDescent="0.25">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row>
    <row r="953" spans="2:28" ht="12" customHeight="1" x14ac:dyDescent="0.25">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row>
    <row r="954" spans="2:28" ht="12" customHeight="1" x14ac:dyDescent="0.25">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row>
    <row r="955" spans="2:28" ht="12" customHeight="1" x14ac:dyDescent="0.25">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row>
    <row r="956" spans="2:28" ht="12" customHeight="1" x14ac:dyDescent="0.25">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row>
    <row r="957" spans="2:28" ht="12" customHeight="1" x14ac:dyDescent="0.25">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row>
    <row r="958" spans="2:28" ht="12" customHeight="1" x14ac:dyDescent="0.25">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row>
    <row r="959" spans="2:28" ht="12" customHeight="1" x14ac:dyDescent="0.25">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row>
    <row r="960" spans="2:28" ht="12" customHeight="1" x14ac:dyDescent="0.25">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row>
    <row r="961" spans="2:28" ht="12" customHeight="1" x14ac:dyDescent="0.25">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row>
    <row r="962" spans="2:28" ht="12" customHeight="1" x14ac:dyDescent="0.25">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row>
    <row r="963" spans="2:28" ht="12" customHeight="1" x14ac:dyDescent="0.25">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row>
    <row r="964" spans="2:28" ht="12" customHeight="1" x14ac:dyDescent="0.25">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row>
    <row r="965" spans="2:28" ht="12" customHeight="1" x14ac:dyDescent="0.25">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row>
    <row r="966" spans="2:28" ht="12" customHeight="1" x14ac:dyDescent="0.25">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row>
    <row r="967" spans="2:28" ht="12" customHeight="1" x14ac:dyDescent="0.25">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row>
    <row r="968" spans="2:28" ht="12" customHeight="1" x14ac:dyDescent="0.25">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row>
    <row r="969" spans="2:28" ht="12" customHeight="1" x14ac:dyDescent="0.25">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row>
    <row r="970" spans="2:28" ht="12" customHeight="1" x14ac:dyDescent="0.25">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row>
    <row r="971" spans="2:28" ht="12" customHeight="1" x14ac:dyDescent="0.25">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row>
    <row r="972" spans="2:28" ht="12" customHeight="1" x14ac:dyDescent="0.25">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row>
    <row r="973" spans="2:28" ht="12" customHeight="1" x14ac:dyDescent="0.25">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row>
    <row r="974" spans="2:28" ht="12" customHeight="1" x14ac:dyDescent="0.25">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row>
    <row r="975" spans="2:28" ht="12" customHeight="1" x14ac:dyDescent="0.25">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row>
    <row r="976" spans="2:28" ht="12" customHeight="1" x14ac:dyDescent="0.25">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row>
    <row r="977" spans="2:28" ht="12" customHeight="1" x14ac:dyDescent="0.25">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row>
    <row r="978" spans="2:28" ht="12" customHeight="1" x14ac:dyDescent="0.25">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row>
    <row r="979" spans="2:28" ht="12" customHeight="1" x14ac:dyDescent="0.25">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row>
    <row r="980" spans="2:28" ht="12" customHeight="1" x14ac:dyDescent="0.25">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row>
    <row r="981" spans="2:28" ht="12" customHeight="1" x14ac:dyDescent="0.25">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row>
    <row r="982" spans="2:28" ht="12" customHeight="1" x14ac:dyDescent="0.25">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row>
    <row r="983" spans="2:28" ht="12" customHeight="1" x14ac:dyDescent="0.25">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row>
    <row r="984" spans="2:28" ht="12" customHeight="1" x14ac:dyDescent="0.25">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row>
    <row r="985" spans="2:28" ht="12" customHeight="1" x14ac:dyDescent="0.25">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row>
    <row r="986" spans="2:28" ht="12" customHeight="1" x14ac:dyDescent="0.25">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row>
    <row r="987" spans="2:28" ht="12" customHeight="1" x14ac:dyDescent="0.25">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row>
    <row r="988" spans="2:28" ht="12" customHeight="1" x14ac:dyDescent="0.25">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row>
    <row r="989" spans="2:28" ht="12" customHeight="1" x14ac:dyDescent="0.25">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row>
    <row r="990" spans="2:28" ht="12" customHeight="1" x14ac:dyDescent="0.25">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row>
    <row r="991" spans="2:28" ht="12" customHeight="1" x14ac:dyDescent="0.25">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row>
    <row r="992" spans="2:28" ht="12" customHeight="1" x14ac:dyDescent="0.25">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row>
    <row r="993" spans="2:28" ht="12" customHeight="1" x14ac:dyDescent="0.25">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row>
    <row r="994" spans="2:28" ht="12" customHeight="1" x14ac:dyDescent="0.25">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row>
    <row r="995" spans="2:28" ht="12" customHeight="1" x14ac:dyDescent="0.25">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row>
    <row r="996" spans="2:28" ht="12" customHeight="1" x14ac:dyDescent="0.25">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row>
    <row r="997" spans="2:28" ht="12" customHeight="1" x14ac:dyDescent="0.25">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row>
    <row r="998" spans="2:28" ht="12" customHeight="1" x14ac:dyDescent="0.25">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row>
    <row r="999" spans="2:28" ht="12" customHeight="1" x14ac:dyDescent="0.25">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row>
    <row r="1000" spans="2:28" ht="12" customHeight="1" x14ac:dyDescent="0.25">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row>
    <row r="1001" spans="2:28" ht="12" customHeight="1" x14ac:dyDescent="0.25">
      <c r="B1001" s="29"/>
      <c r="C1001" s="29"/>
      <c r="D1001" s="29"/>
      <c r="E1001" s="29"/>
      <c r="F1001" s="29"/>
      <c r="G1001" s="29"/>
      <c r="H1001" s="29"/>
      <c r="I1001" s="29"/>
      <c r="J1001" s="29"/>
      <c r="K1001" s="29"/>
      <c r="L1001" s="29"/>
      <c r="M1001" s="29"/>
      <c r="N1001" s="29"/>
      <c r="O1001" s="29"/>
      <c r="P1001" s="29"/>
      <c r="Q1001" s="29"/>
      <c r="R1001" s="29"/>
      <c r="S1001" s="29"/>
      <c r="T1001" s="29"/>
      <c r="U1001" s="29"/>
      <c r="V1001" s="29"/>
      <c r="W1001" s="29"/>
      <c r="X1001" s="29"/>
      <c r="Y1001" s="29"/>
      <c r="Z1001" s="29"/>
      <c r="AA1001" s="29"/>
      <c r="AB1001" s="29"/>
    </row>
    <row r="1002" spans="2:28" ht="12" customHeight="1" x14ac:dyDescent="0.25">
      <c r="B1002" s="29"/>
      <c r="C1002" s="29"/>
      <c r="D1002" s="29"/>
      <c r="E1002" s="29"/>
      <c r="F1002" s="29"/>
      <c r="G1002" s="29"/>
      <c r="H1002" s="29"/>
      <c r="I1002" s="29"/>
      <c r="J1002" s="29"/>
      <c r="K1002" s="29"/>
      <c r="L1002" s="29"/>
      <c r="M1002" s="29"/>
      <c r="N1002" s="29"/>
      <c r="O1002" s="29"/>
      <c r="P1002" s="29"/>
      <c r="Q1002" s="29"/>
      <c r="R1002" s="29"/>
      <c r="S1002" s="29"/>
      <c r="T1002" s="29"/>
      <c r="U1002" s="29"/>
      <c r="V1002" s="29"/>
      <c r="W1002" s="29"/>
      <c r="X1002" s="29"/>
      <c r="Y1002" s="29"/>
      <c r="Z1002" s="29"/>
      <c r="AA1002" s="29"/>
      <c r="AB1002" s="29"/>
    </row>
    <row r="1003" spans="2:28" ht="12" customHeight="1" x14ac:dyDescent="0.25">
      <c r="B1003" s="29"/>
      <c r="C1003" s="29"/>
      <c r="D1003" s="29"/>
      <c r="E1003" s="29"/>
      <c r="F1003" s="29"/>
      <c r="G1003" s="29"/>
      <c r="H1003" s="29"/>
      <c r="I1003" s="29"/>
      <c r="J1003" s="29"/>
      <c r="K1003" s="29"/>
      <c r="L1003" s="29"/>
      <c r="M1003" s="29"/>
      <c r="N1003" s="29"/>
      <c r="O1003" s="29"/>
      <c r="P1003" s="29"/>
      <c r="Q1003" s="29"/>
      <c r="R1003" s="29"/>
      <c r="S1003" s="29"/>
      <c r="T1003" s="29"/>
      <c r="U1003" s="29"/>
      <c r="V1003" s="29"/>
      <c r="W1003" s="29"/>
      <c r="X1003" s="29"/>
      <c r="Y1003" s="29"/>
      <c r="Z1003" s="29"/>
      <c r="AA1003" s="29"/>
      <c r="AB1003" s="29"/>
    </row>
    <row r="1004" spans="2:28" ht="12" customHeight="1" x14ac:dyDescent="0.25">
      <c r="B1004" s="29"/>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c r="AA1004" s="29"/>
      <c r="AB1004" s="29"/>
    </row>
    <row r="1005" spans="2:28" ht="12" customHeight="1" x14ac:dyDescent="0.25">
      <c r="B1005" s="29"/>
      <c r="C1005" s="29"/>
      <c r="D1005" s="29"/>
      <c r="E1005" s="29"/>
      <c r="F1005" s="29"/>
      <c r="G1005" s="29"/>
      <c r="H1005" s="29"/>
      <c r="I1005" s="29"/>
      <c r="J1005" s="29"/>
      <c r="K1005" s="29"/>
      <c r="L1005" s="29"/>
      <c r="M1005" s="29"/>
      <c r="N1005" s="29"/>
      <c r="O1005" s="29"/>
      <c r="P1005" s="29"/>
      <c r="Q1005" s="29"/>
      <c r="R1005" s="29"/>
      <c r="S1005" s="29"/>
      <c r="T1005" s="29"/>
      <c r="U1005" s="29"/>
      <c r="V1005" s="29"/>
      <c r="W1005" s="29"/>
      <c r="X1005" s="29"/>
      <c r="Y1005" s="29"/>
      <c r="Z1005" s="29"/>
      <c r="AA1005" s="29"/>
      <c r="AB1005" s="29"/>
    </row>
    <row r="1006" spans="2:28" ht="12" customHeight="1" x14ac:dyDescent="0.25">
      <c r="B1006" s="29"/>
      <c r="C1006" s="29"/>
      <c r="D1006" s="29"/>
      <c r="E1006" s="29"/>
      <c r="F1006" s="29"/>
      <c r="G1006" s="29"/>
      <c r="H1006" s="29"/>
      <c r="I1006" s="29"/>
      <c r="J1006" s="29"/>
      <c r="K1006" s="29"/>
      <c r="L1006" s="29"/>
      <c r="M1006" s="29"/>
      <c r="N1006" s="29"/>
      <c r="O1006" s="29"/>
      <c r="P1006" s="29"/>
      <c r="Q1006" s="29"/>
      <c r="R1006" s="29"/>
      <c r="S1006" s="29"/>
      <c r="T1006" s="29"/>
      <c r="U1006" s="29"/>
      <c r="V1006" s="29"/>
      <c r="W1006" s="29"/>
      <c r="X1006" s="29"/>
      <c r="Y1006" s="29"/>
      <c r="Z1006" s="29"/>
      <c r="AA1006" s="29"/>
      <c r="AB1006" s="29"/>
    </row>
    <row r="1007" spans="2:28" ht="12" customHeight="1" x14ac:dyDescent="0.25">
      <c r="B1007" s="29"/>
      <c r="C1007" s="29"/>
      <c r="D1007" s="29"/>
      <c r="E1007" s="29"/>
      <c r="F1007" s="29"/>
      <c r="G1007" s="29"/>
      <c r="H1007" s="29"/>
      <c r="I1007" s="29"/>
      <c r="J1007" s="29"/>
      <c r="K1007" s="29"/>
      <c r="L1007" s="29"/>
      <c r="M1007" s="29"/>
      <c r="N1007" s="29"/>
      <c r="O1007" s="29"/>
      <c r="P1007" s="29"/>
      <c r="Q1007" s="29"/>
      <c r="R1007" s="29"/>
      <c r="S1007" s="29"/>
      <c r="T1007" s="29"/>
      <c r="U1007" s="29"/>
      <c r="V1007" s="29"/>
      <c r="W1007" s="29"/>
      <c r="X1007" s="29"/>
      <c r="Y1007" s="29"/>
      <c r="Z1007" s="29"/>
      <c r="AA1007" s="29"/>
      <c r="AB1007" s="29"/>
    </row>
    <row r="1008" spans="2:28" ht="12" customHeight="1" x14ac:dyDescent="0.25">
      <c r="B1008" s="29"/>
      <c r="C1008" s="29"/>
      <c r="D1008" s="29"/>
      <c r="E1008" s="29"/>
      <c r="F1008" s="29"/>
      <c r="G1008" s="29"/>
      <c r="H1008" s="29"/>
      <c r="I1008" s="29"/>
      <c r="J1008" s="29"/>
      <c r="K1008" s="29"/>
      <c r="L1008" s="29"/>
      <c r="M1008" s="29"/>
      <c r="N1008" s="29"/>
      <c r="O1008" s="29"/>
      <c r="P1008" s="29"/>
      <c r="Q1008" s="29"/>
      <c r="R1008" s="29"/>
      <c r="S1008" s="29"/>
      <c r="T1008" s="29"/>
      <c r="U1008" s="29"/>
      <c r="V1008" s="29"/>
      <c r="W1008" s="29"/>
      <c r="X1008" s="29"/>
      <c r="Y1008" s="29"/>
      <c r="Z1008" s="29"/>
      <c r="AA1008" s="29"/>
      <c r="AB1008" s="29"/>
    </row>
    <row r="1009" spans="2:28" ht="12" customHeight="1" x14ac:dyDescent="0.25">
      <c r="B1009" s="29"/>
      <c r="C1009" s="29"/>
      <c r="D1009" s="29"/>
      <c r="E1009" s="29"/>
      <c r="F1009" s="29"/>
      <c r="G1009" s="29"/>
      <c r="H1009" s="29"/>
      <c r="I1009" s="29"/>
      <c r="J1009" s="29"/>
      <c r="K1009" s="29"/>
      <c r="L1009" s="29"/>
      <c r="M1009" s="29"/>
      <c r="N1009" s="29"/>
      <c r="O1009" s="29"/>
      <c r="P1009" s="29"/>
      <c r="Q1009" s="29"/>
      <c r="R1009" s="29"/>
      <c r="S1009" s="29"/>
      <c r="T1009" s="29"/>
      <c r="U1009" s="29"/>
      <c r="V1009" s="29"/>
      <c r="W1009" s="29"/>
      <c r="X1009" s="29"/>
      <c r="Y1009" s="29"/>
      <c r="Z1009" s="29"/>
      <c r="AA1009" s="29"/>
      <c r="AB1009" s="29"/>
    </row>
    <row r="1010" spans="2:28" ht="12" customHeight="1" x14ac:dyDescent="0.25">
      <c r="B1010" s="29"/>
      <c r="C1010" s="29"/>
      <c r="D1010" s="29"/>
      <c r="E1010" s="29"/>
      <c r="F1010" s="29"/>
      <c r="G1010" s="29"/>
      <c r="H1010" s="29"/>
      <c r="I1010" s="29"/>
      <c r="J1010" s="29"/>
      <c r="K1010" s="29"/>
      <c r="L1010" s="29"/>
      <c r="M1010" s="29"/>
      <c r="N1010" s="29"/>
      <c r="O1010" s="29"/>
      <c r="P1010" s="29"/>
      <c r="Q1010" s="29"/>
      <c r="R1010" s="29"/>
      <c r="S1010" s="29"/>
      <c r="T1010" s="29"/>
      <c r="U1010" s="29"/>
      <c r="V1010" s="29"/>
      <c r="W1010" s="29"/>
      <c r="X1010" s="29"/>
      <c r="Y1010" s="29"/>
      <c r="Z1010" s="29"/>
      <c r="AA1010" s="29"/>
      <c r="AB1010" s="29"/>
    </row>
    <row r="1011" spans="2:28" ht="12" customHeight="1" x14ac:dyDescent="0.25">
      <c r="B1011" s="29"/>
      <c r="C1011" s="29"/>
      <c r="D1011" s="29"/>
      <c r="E1011" s="29"/>
      <c r="F1011" s="29"/>
      <c r="G1011" s="29"/>
      <c r="H1011" s="29"/>
      <c r="I1011" s="29"/>
      <c r="J1011" s="29"/>
      <c r="K1011" s="29"/>
      <c r="L1011" s="29"/>
      <c r="M1011" s="29"/>
      <c r="N1011" s="29"/>
      <c r="O1011" s="29"/>
      <c r="P1011" s="29"/>
      <c r="Q1011" s="29"/>
      <c r="R1011" s="29"/>
      <c r="S1011" s="29"/>
      <c r="T1011" s="29"/>
      <c r="U1011" s="29"/>
      <c r="V1011" s="29"/>
      <c r="W1011" s="29"/>
      <c r="X1011" s="29"/>
      <c r="Y1011" s="29"/>
      <c r="Z1011" s="29"/>
      <c r="AA1011" s="29"/>
      <c r="AB1011" s="29"/>
    </row>
    <row r="1012" spans="2:28" ht="12" customHeight="1" x14ac:dyDescent="0.25">
      <c r="B1012" s="29"/>
      <c r="C1012" s="29"/>
      <c r="D1012" s="29"/>
      <c r="E1012" s="29"/>
      <c r="F1012" s="29"/>
      <c r="G1012" s="29"/>
      <c r="H1012" s="29"/>
      <c r="I1012" s="29"/>
      <c r="J1012" s="29"/>
      <c r="K1012" s="29"/>
      <c r="L1012" s="29"/>
      <c r="M1012" s="29"/>
      <c r="N1012" s="29"/>
      <c r="O1012" s="29"/>
      <c r="P1012" s="29"/>
      <c r="Q1012" s="29"/>
      <c r="R1012" s="29"/>
      <c r="S1012" s="29"/>
      <c r="T1012" s="29"/>
      <c r="U1012" s="29"/>
      <c r="V1012" s="29"/>
      <c r="W1012" s="29"/>
      <c r="X1012" s="29"/>
      <c r="Y1012" s="29"/>
      <c r="Z1012" s="29"/>
      <c r="AA1012" s="29"/>
      <c r="AB1012" s="29"/>
    </row>
    <row r="1013" spans="2:28" ht="12" customHeight="1" x14ac:dyDescent="0.25">
      <c r="B1013" s="29"/>
      <c r="C1013" s="29"/>
      <c r="D1013" s="29"/>
      <c r="E1013" s="29"/>
      <c r="F1013" s="29"/>
      <c r="G1013" s="29"/>
      <c r="H1013" s="29"/>
      <c r="I1013" s="29"/>
      <c r="J1013" s="29"/>
      <c r="K1013" s="29"/>
      <c r="L1013" s="29"/>
      <c r="M1013" s="29"/>
      <c r="N1013" s="29"/>
      <c r="O1013" s="29"/>
      <c r="P1013" s="29"/>
      <c r="Q1013" s="29"/>
      <c r="R1013" s="29"/>
      <c r="S1013" s="29"/>
      <c r="T1013" s="29"/>
      <c r="U1013" s="29"/>
      <c r="V1013" s="29"/>
      <c r="W1013" s="29"/>
      <c r="X1013" s="29"/>
      <c r="Y1013" s="29"/>
      <c r="Z1013" s="29"/>
      <c r="AA1013" s="29"/>
      <c r="AB1013" s="29"/>
    </row>
    <row r="1014" spans="2:28" ht="12" customHeight="1" x14ac:dyDescent="0.25">
      <c r="B1014" s="29"/>
      <c r="C1014" s="29"/>
      <c r="D1014" s="29"/>
      <c r="E1014" s="29"/>
      <c r="F1014" s="29"/>
      <c r="G1014" s="29"/>
      <c r="H1014" s="29"/>
      <c r="I1014" s="29"/>
      <c r="J1014" s="29"/>
      <c r="K1014" s="29"/>
      <c r="L1014" s="29"/>
      <c r="M1014" s="29"/>
      <c r="N1014" s="29"/>
      <c r="O1014" s="29"/>
      <c r="P1014" s="29"/>
      <c r="Q1014" s="29"/>
      <c r="R1014" s="29"/>
      <c r="S1014" s="29"/>
      <c r="T1014" s="29"/>
      <c r="U1014" s="29"/>
      <c r="V1014" s="29"/>
      <c r="W1014" s="29"/>
      <c r="X1014" s="29"/>
      <c r="Y1014" s="29"/>
      <c r="Z1014" s="29"/>
      <c r="AA1014" s="29"/>
      <c r="AB1014" s="29"/>
    </row>
    <row r="1015" spans="2:28" ht="12" customHeight="1" x14ac:dyDescent="0.25">
      <c r="B1015" s="29"/>
      <c r="C1015" s="29"/>
      <c r="D1015" s="29"/>
      <c r="E1015" s="29"/>
      <c r="F1015" s="29"/>
      <c r="G1015" s="29"/>
      <c r="H1015" s="29"/>
      <c r="I1015" s="29"/>
      <c r="J1015" s="29"/>
      <c r="K1015" s="29"/>
      <c r="L1015" s="29"/>
      <c r="M1015" s="29"/>
      <c r="N1015" s="29"/>
      <c r="O1015" s="29"/>
      <c r="P1015" s="29"/>
      <c r="Q1015" s="29"/>
      <c r="R1015" s="29"/>
      <c r="S1015" s="29"/>
      <c r="T1015" s="29"/>
      <c r="U1015" s="29"/>
      <c r="V1015" s="29"/>
      <c r="W1015" s="29"/>
      <c r="X1015" s="29"/>
      <c r="Y1015" s="29"/>
      <c r="Z1015" s="29"/>
      <c r="AA1015" s="29"/>
      <c r="AB1015" s="29"/>
    </row>
    <row r="1016" spans="2:28" ht="12" customHeight="1" x14ac:dyDescent="0.25">
      <c r="B1016" s="29"/>
      <c r="C1016" s="29"/>
      <c r="D1016" s="29"/>
      <c r="E1016" s="29"/>
      <c r="F1016" s="29"/>
      <c r="G1016" s="29"/>
      <c r="H1016" s="29"/>
      <c r="I1016" s="29"/>
      <c r="J1016" s="29"/>
      <c r="K1016" s="29"/>
      <c r="L1016" s="29"/>
      <c r="M1016" s="29"/>
      <c r="N1016" s="29"/>
      <c r="O1016" s="29"/>
      <c r="P1016" s="29"/>
      <c r="Q1016" s="29"/>
      <c r="R1016" s="29"/>
      <c r="S1016" s="29"/>
      <c r="T1016" s="29"/>
      <c r="U1016" s="29"/>
      <c r="V1016" s="29"/>
      <c r="W1016" s="29"/>
      <c r="X1016" s="29"/>
      <c r="Y1016" s="29"/>
      <c r="Z1016" s="29"/>
      <c r="AA1016" s="29"/>
      <c r="AB1016" s="29"/>
    </row>
    <row r="1017" spans="2:28" ht="12" customHeight="1" x14ac:dyDescent="0.25">
      <c r="B1017" s="29"/>
      <c r="C1017" s="29"/>
      <c r="D1017" s="29"/>
      <c r="E1017" s="29"/>
      <c r="F1017" s="29"/>
      <c r="G1017" s="29"/>
      <c r="H1017" s="29"/>
      <c r="I1017" s="29"/>
      <c r="J1017" s="29"/>
      <c r="K1017" s="29"/>
      <c r="L1017" s="29"/>
      <c r="M1017" s="29"/>
      <c r="N1017" s="29"/>
      <c r="O1017" s="29"/>
      <c r="P1017" s="29"/>
      <c r="Q1017" s="29"/>
      <c r="R1017" s="29"/>
      <c r="S1017" s="29"/>
      <c r="T1017" s="29"/>
      <c r="U1017" s="29"/>
      <c r="V1017" s="29"/>
      <c r="W1017" s="29"/>
      <c r="X1017" s="29"/>
      <c r="Y1017" s="29"/>
      <c r="Z1017" s="29"/>
      <c r="AA1017" s="29"/>
      <c r="AB1017" s="29"/>
    </row>
    <row r="1018" spans="2:28" ht="12" customHeight="1" x14ac:dyDescent="0.25">
      <c r="B1018" s="29"/>
      <c r="C1018" s="29"/>
      <c r="D1018" s="29"/>
      <c r="E1018" s="29"/>
      <c r="F1018" s="29"/>
      <c r="G1018" s="29"/>
      <c r="H1018" s="29"/>
      <c r="I1018" s="29"/>
      <c r="J1018" s="29"/>
      <c r="K1018" s="29"/>
      <c r="L1018" s="29"/>
      <c r="M1018" s="29"/>
      <c r="N1018" s="29"/>
      <c r="O1018" s="29"/>
      <c r="P1018" s="29"/>
      <c r="Q1018" s="29"/>
      <c r="R1018" s="29"/>
      <c r="S1018" s="29"/>
      <c r="T1018" s="29"/>
      <c r="U1018" s="29"/>
      <c r="V1018" s="29"/>
      <c r="W1018" s="29"/>
      <c r="X1018" s="29"/>
      <c r="Y1018" s="29"/>
      <c r="Z1018" s="29"/>
      <c r="AA1018" s="29"/>
      <c r="AB1018" s="29"/>
    </row>
    <row r="1019" spans="2:28" ht="12" customHeight="1" x14ac:dyDescent="0.25">
      <c r="B1019" s="29"/>
      <c r="C1019" s="29"/>
      <c r="D1019" s="29"/>
      <c r="E1019" s="29"/>
      <c r="F1019" s="29"/>
      <c r="G1019" s="29"/>
      <c r="H1019" s="29"/>
      <c r="I1019" s="29"/>
      <c r="J1019" s="29"/>
      <c r="K1019" s="29"/>
      <c r="L1019" s="29"/>
      <c r="M1019" s="29"/>
      <c r="N1019" s="29"/>
      <c r="O1019" s="29"/>
      <c r="P1019" s="29"/>
      <c r="Q1019" s="29"/>
      <c r="R1019" s="29"/>
      <c r="S1019" s="29"/>
      <c r="T1019" s="29"/>
      <c r="U1019" s="29"/>
      <c r="V1019" s="29"/>
      <c r="W1019" s="29"/>
      <c r="X1019" s="29"/>
      <c r="Y1019" s="29"/>
      <c r="Z1019" s="29"/>
      <c r="AA1019" s="29"/>
      <c r="AB1019" s="29"/>
    </row>
    <row r="1020" spans="2:28" ht="12" customHeight="1" x14ac:dyDescent="0.25">
      <c r="B1020" s="29"/>
      <c r="C1020" s="29"/>
      <c r="D1020" s="29"/>
      <c r="E1020" s="29"/>
      <c r="F1020" s="29"/>
      <c r="G1020" s="29"/>
      <c r="H1020" s="29"/>
      <c r="I1020" s="29"/>
      <c r="J1020" s="29"/>
      <c r="K1020" s="29"/>
      <c r="L1020" s="29"/>
      <c r="M1020" s="29"/>
      <c r="N1020" s="29"/>
      <c r="O1020" s="29"/>
      <c r="P1020" s="29"/>
      <c r="Q1020" s="29"/>
      <c r="R1020" s="29"/>
      <c r="S1020" s="29"/>
      <c r="T1020" s="29"/>
      <c r="U1020" s="29"/>
      <c r="V1020" s="29"/>
      <c r="W1020" s="29"/>
      <c r="X1020" s="29"/>
      <c r="Y1020" s="29"/>
      <c r="Z1020" s="29"/>
      <c r="AA1020" s="29"/>
      <c r="AB1020" s="29"/>
    </row>
    <row r="1021" spans="2:28" ht="12" customHeight="1" x14ac:dyDescent="0.25">
      <c r="B1021" s="29"/>
      <c r="C1021" s="29"/>
      <c r="D1021" s="29"/>
      <c r="E1021" s="29"/>
      <c r="F1021" s="29"/>
      <c r="G1021" s="29"/>
      <c r="H1021" s="29"/>
      <c r="I1021" s="29"/>
      <c r="J1021" s="29"/>
      <c r="K1021" s="29"/>
      <c r="L1021" s="29"/>
      <c r="M1021" s="29"/>
      <c r="N1021" s="29"/>
      <c r="O1021" s="29"/>
      <c r="P1021" s="29"/>
      <c r="Q1021" s="29"/>
      <c r="R1021" s="29"/>
      <c r="S1021" s="29"/>
      <c r="T1021" s="29"/>
      <c r="U1021" s="29"/>
      <c r="V1021" s="29"/>
      <c r="W1021" s="29"/>
      <c r="X1021" s="29"/>
      <c r="Y1021" s="29"/>
      <c r="Z1021" s="29"/>
      <c r="AA1021" s="29"/>
      <c r="AB1021" s="29"/>
    </row>
    <row r="1022" spans="2:28" ht="12" customHeight="1" x14ac:dyDescent="0.25">
      <c r="B1022" s="29"/>
      <c r="C1022" s="29"/>
      <c r="D1022" s="29"/>
      <c r="E1022" s="29"/>
      <c r="F1022" s="29"/>
      <c r="G1022" s="29"/>
      <c r="H1022" s="29"/>
      <c r="I1022" s="29"/>
      <c r="J1022" s="29"/>
      <c r="K1022" s="29"/>
      <c r="L1022" s="29"/>
      <c r="M1022" s="29"/>
      <c r="N1022" s="29"/>
      <c r="O1022" s="29"/>
      <c r="P1022" s="29"/>
      <c r="Q1022" s="29"/>
      <c r="R1022" s="29"/>
      <c r="S1022" s="29"/>
      <c r="T1022" s="29"/>
      <c r="U1022" s="29"/>
      <c r="V1022" s="29"/>
      <c r="W1022" s="29"/>
      <c r="X1022" s="29"/>
      <c r="Y1022" s="29"/>
      <c r="Z1022" s="29"/>
      <c r="AA1022" s="29"/>
      <c r="AB1022" s="29"/>
    </row>
    <row r="1023" spans="2:28" ht="12" customHeight="1" x14ac:dyDescent="0.25">
      <c r="B1023" s="29"/>
      <c r="C1023" s="29"/>
      <c r="D1023" s="29"/>
      <c r="E1023" s="29"/>
      <c r="F1023" s="29"/>
      <c r="G1023" s="29"/>
      <c r="H1023" s="29"/>
      <c r="I1023" s="29"/>
      <c r="J1023" s="29"/>
      <c r="K1023" s="29"/>
      <c r="L1023" s="29"/>
      <c r="M1023" s="29"/>
      <c r="N1023" s="29"/>
      <c r="O1023" s="29"/>
      <c r="P1023" s="29"/>
      <c r="Q1023" s="29"/>
      <c r="R1023" s="29"/>
      <c r="S1023" s="29"/>
      <c r="T1023" s="29"/>
      <c r="U1023" s="29"/>
      <c r="V1023" s="29"/>
      <c r="W1023" s="29"/>
      <c r="X1023" s="29"/>
      <c r="Y1023" s="29"/>
      <c r="Z1023" s="29"/>
      <c r="AA1023" s="29"/>
      <c r="AB1023" s="29"/>
    </row>
    <row r="1024" spans="2:28" ht="12" customHeight="1" x14ac:dyDescent="0.25">
      <c r="B1024" s="29"/>
      <c r="C1024" s="29"/>
      <c r="D1024" s="29"/>
      <c r="E1024" s="29"/>
      <c r="F1024" s="29"/>
      <c r="G1024" s="29"/>
      <c r="H1024" s="29"/>
      <c r="I1024" s="29"/>
      <c r="J1024" s="29"/>
      <c r="K1024" s="29"/>
      <c r="L1024" s="29"/>
      <c r="M1024" s="29"/>
      <c r="N1024" s="29"/>
      <c r="O1024" s="29"/>
      <c r="P1024" s="29"/>
      <c r="Q1024" s="29"/>
      <c r="R1024" s="29"/>
      <c r="S1024" s="29"/>
      <c r="T1024" s="29"/>
      <c r="U1024" s="29"/>
      <c r="V1024" s="29"/>
      <c r="W1024" s="29"/>
      <c r="X1024" s="29"/>
      <c r="Y1024" s="29"/>
      <c r="Z1024" s="29"/>
      <c r="AA1024" s="29"/>
      <c r="AB1024" s="29"/>
    </row>
    <row r="1025" spans="2:28" ht="12" customHeight="1" x14ac:dyDescent="0.25">
      <c r="B1025" s="29"/>
      <c r="C1025" s="29"/>
      <c r="D1025" s="29"/>
      <c r="E1025" s="29"/>
      <c r="F1025" s="29"/>
      <c r="G1025" s="29"/>
      <c r="H1025" s="29"/>
      <c r="I1025" s="29"/>
      <c r="J1025" s="29"/>
      <c r="K1025" s="29"/>
      <c r="L1025" s="29"/>
      <c r="M1025" s="29"/>
      <c r="N1025" s="29"/>
      <c r="O1025" s="29"/>
      <c r="P1025" s="29"/>
      <c r="Q1025" s="29"/>
      <c r="R1025" s="29"/>
      <c r="S1025" s="29"/>
      <c r="T1025" s="29"/>
      <c r="U1025" s="29"/>
      <c r="V1025" s="29"/>
      <c r="W1025" s="29"/>
      <c r="X1025" s="29"/>
      <c r="Y1025" s="29"/>
      <c r="Z1025" s="29"/>
      <c r="AA1025" s="29"/>
      <c r="AB1025" s="29"/>
    </row>
    <row r="1026" spans="2:28" ht="12" customHeight="1" x14ac:dyDescent="0.25">
      <c r="B1026" s="29"/>
      <c r="C1026" s="29"/>
      <c r="D1026" s="29"/>
      <c r="E1026" s="29"/>
      <c r="F1026" s="29"/>
      <c r="G1026" s="29"/>
      <c r="H1026" s="29"/>
      <c r="I1026" s="29"/>
      <c r="J1026" s="29"/>
      <c r="K1026" s="29"/>
      <c r="L1026" s="29"/>
      <c r="M1026" s="29"/>
      <c r="N1026" s="29"/>
      <c r="O1026" s="29"/>
      <c r="P1026" s="29"/>
      <c r="Q1026" s="29"/>
      <c r="R1026" s="29"/>
      <c r="S1026" s="29"/>
      <c r="T1026" s="29"/>
      <c r="U1026" s="29"/>
      <c r="V1026" s="29"/>
      <c r="W1026" s="29"/>
      <c r="X1026" s="29"/>
      <c r="Y1026" s="29"/>
      <c r="Z1026" s="29"/>
      <c r="AA1026" s="29"/>
      <c r="AB1026" s="29"/>
    </row>
    <row r="1027" spans="2:28" ht="12" customHeight="1" x14ac:dyDescent="0.25">
      <c r="B1027" s="29"/>
      <c r="C1027" s="29"/>
      <c r="D1027" s="29"/>
      <c r="E1027" s="29"/>
      <c r="F1027" s="29"/>
      <c r="G1027" s="29"/>
      <c r="H1027" s="29"/>
      <c r="I1027" s="29"/>
      <c r="J1027" s="29"/>
      <c r="K1027" s="29"/>
      <c r="L1027" s="29"/>
      <c r="M1027" s="29"/>
      <c r="N1027" s="29"/>
      <c r="O1027" s="29"/>
      <c r="P1027" s="29"/>
      <c r="Q1027" s="29"/>
      <c r="R1027" s="29"/>
      <c r="S1027" s="29"/>
      <c r="T1027" s="29"/>
      <c r="U1027" s="29"/>
      <c r="V1027" s="29"/>
      <c r="W1027" s="29"/>
      <c r="X1027" s="29"/>
      <c r="Y1027" s="29"/>
      <c r="Z1027" s="29"/>
      <c r="AA1027" s="29"/>
      <c r="AB1027" s="29"/>
    </row>
    <row r="1028" spans="2:28" ht="12" customHeight="1" x14ac:dyDescent="0.25">
      <c r="B1028" s="29"/>
      <c r="C1028" s="29"/>
      <c r="D1028" s="29"/>
      <c r="E1028" s="29"/>
      <c r="F1028" s="29"/>
      <c r="G1028" s="29"/>
      <c r="H1028" s="29"/>
      <c r="I1028" s="29"/>
      <c r="J1028" s="29"/>
      <c r="K1028" s="29"/>
      <c r="L1028" s="29"/>
      <c r="M1028" s="29"/>
      <c r="N1028" s="29"/>
      <c r="O1028" s="29"/>
      <c r="P1028" s="29"/>
      <c r="Q1028" s="29"/>
      <c r="R1028" s="29"/>
      <c r="S1028" s="29"/>
      <c r="T1028" s="29"/>
      <c r="U1028" s="29"/>
      <c r="V1028" s="29"/>
      <c r="W1028" s="29"/>
      <c r="X1028" s="29"/>
      <c r="Y1028" s="29"/>
      <c r="Z1028" s="29"/>
      <c r="AA1028" s="29"/>
      <c r="AB1028" s="29"/>
    </row>
    <row r="1029" spans="2:28" ht="12" customHeight="1" x14ac:dyDescent="0.25">
      <c r="B1029" s="29"/>
      <c r="C1029" s="29"/>
      <c r="D1029" s="29"/>
      <c r="E1029" s="29"/>
      <c r="F1029" s="29"/>
      <c r="G1029" s="29"/>
      <c r="H1029" s="29"/>
      <c r="I1029" s="29"/>
      <c r="J1029" s="29"/>
      <c r="K1029" s="29"/>
      <c r="L1029" s="29"/>
      <c r="M1029" s="29"/>
      <c r="N1029" s="29"/>
      <c r="O1029" s="29"/>
      <c r="P1029" s="29"/>
      <c r="Q1029" s="29"/>
      <c r="R1029" s="29"/>
      <c r="S1029" s="29"/>
      <c r="T1029" s="29"/>
      <c r="U1029" s="29"/>
      <c r="V1029" s="29"/>
      <c r="W1029" s="29"/>
      <c r="X1029" s="29"/>
      <c r="Y1029" s="29"/>
      <c r="Z1029" s="29"/>
      <c r="AA1029" s="29"/>
      <c r="AB1029" s="29"/>
    </row>
    <row r="1030" spans="2:28" ht="12" customHeight="1" x14ac:dyDescent="0.25">
      <c r="B1030" s="29"/>
      <c r="C1030" s="29"/>
      <c r="D1030" s="29"/>
      <c r="E1030" s="29"/>
      <c r="F1030" s="29"/>
      <c r="G1030" s="29"/>
      <c r="H1030" s="29"/>
      <c r="I1030" s="29"/>
      <c r="J1030" s="29"/>
      <c r="K1030" s="29"/>
      <c r="L1030" s="29"/>
      <c r="M1030" s="29"/>
      <c r="N1030" s="29"/>
      <c r="O1030" s="29"/>
      <c r="P1030" s="29"/>
      <c r="Q1030" s="29"/>
      <c r="R1030" s="29"/>
      <c r="S1030" s="29"/>
      <c r="T1030" s="29"/>
      <c r="U1030" s="29"/>
      <c r="V1030" s="29"/>
      <c r="W1030" s="29"/>
      <c r="X1030" s="29"/>
      <c r="Y1030" s="29"/>
      <c r="Z1030" s="29"/>
      <c r="AA1030" s="29"/>
      <c r="AB1030" s="29"/>
    </row>
    <row r="1031" spans="2:28" ht="12" customHeight="1" x14ac:dyDescent="0.25">
      <c r="B1031" s="29"/>
      <c r="C1031" s="29"/>
      <c r="D1031" s="29"/>
      <c r="E1031" s="29"/>
      <c r="F1031" s="29"/>
      <c r="G1031" s="29"/>
      <c r="H1031" s="29"/>
      <c r="I1031" s="29"/>
      <c r="J1031" s="29"/>
      <c r="K1031" s="29"/>
      <c r="L1031" s="29"/>
      <c r="M1031" s="29"/>
      <c r="N1031" s="29"/>
      <c r="O1031" s="29"/>
      <c r="P1031" s="29"/>
      <c r="Q1031" s="29"/>
      <c r="R1031" s="29"/>
      <c r="S1031" s="29"/>
      <c r="T1031" s="29"/>
      <c r="U1031" s="29"/>
      <c r="V1031" s="29"/>
      <c r="W1031" s="29"/>
      <c r="X1031" s="29"/>
      <c r="Y1031" s="29"/>
      <c r="Z1031" s="29"/>
      <c r="AA1031" s="29"/>
      <c r="AB1031" s="29"/>
    </row>
    <row r="1032" spans="2:28" ht="12" customHeight="1" x14ac:dyDescent="0.25">
      <c r="B1032" s="29"/>
      <c r="C1032" s="29"/>
      <c r="D1032" s="29"/>
      <c r="E1032" s="29"/>
      <c r="F1032" s="29"/>
      <c r="G1032" s="29"/>
      <c r="H1032" s="29"/>
      <c r="I1032" s="29"/>
      <c r="J1032" s="29"/>
      <c r="K1032" s="29"/>
      <c r="L1032" s="29"/>
      <c r="M1032" s="29"/>
      <c r="N1032" s="29"/>
      <c r="O1032" s="29"/>
      <c r="P1032" s="29"/>
      <c r="Q1032" s="29"/>
      <c r="R1032" s="29"/>
      <c r="S1032" s="29"/>
      <c r="T1032" s="29"/>
      <c r="U1032" s="29"/>
      <c r="V1032" s="29"/>
      <c r="W1032" s="29"/>
      <c r="X1032" s="29"/>
      <c r="Y1032" s="29"/>
      <c r="Z1032" s="29"/>
      <c r="AA1032" s="29"/>
      <c r="AB1032" s="29"/>
    </row>
    <row r="1033" spans="2:28" ht="12" customHeight="1" x14ac:dyDescent="0.25">
      <c r="B1033" s="29"/>
      <c r="C1033" s="29"/>
      <c r="D1033" s="29"/>
      <c r="E1033" s="29"/>
      <c r="F1033" s="29"/>
      <c r="G1033" s="29"/>
      <c r="H1033" s="29"/>
      <c r="I1033" s="29"/>
      <c r="J1033" s="29"/>
      <c r="K1033" s="29"/>
      <c r="L1033" s="29"/>
      <c r="M1033" s="29"/>
      <c r="N1033" s="29"/>
      <c r="O1033" s="29"/>
      <c r="P1033" s="29"/>
      <c r="Q1033" s="29"/>
      <c r="R1033" s="29"/>
      <c r="S1033" s="29"/>
      <c r="T1033" s="29"/>
      <c r="U1033" s="29"/>
      <c r="V1033" s="29"/>
      <c r="W1033" s="29"/>
      <c r="X1033" s="29"/>
      <c r="Y1033" s="29"/>
      <c r="Z1033" s="29"/>
      <c r="AA1033" s="29"/>
      <c r="AB1033" s="29"/>
    </row>
  </sheetData>
  <mergeCells count="5">
    <mergeCell ref="C2:O3"/>
    <mergeCell ref="D4:O4"/>
    <mergeCell ref="B5:C5"/>
    <mergeCell ref="Q68:T73"/>
    <mergeCell ref="C72:D78"/>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d8f7d19-50dd-4ca5-833a-f68575fcf434" xsi:nil="true"/>
    <lcf76f155ced4ddcb4097134ff3c332f xmlns="3188db64-835f-49dd-a92e-b63c50075c6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16" ma:contentTypeDescription="Create a new document." ma:contentTypeScope="" ma:versionID="5b6c86f55496f436786c5f76f7b7e525">
  <xsd:schema xmlns:xsd="http://www.w3.org/2001/XMLSchema" xmlns:xs="http://www.w3.org/2001/XMLSchema" xmlns:p="http://schemas.microsoft.com/office/2006/metadata/properties" xmlns:ns2="3188db64-835f-49dd-a92e-b63c50075c64" xmlns:ns3="bd8f7d19-50dd-4ca5-833a-f68575fcf434" targetNamespace="http://schemas.microsoft.com/office/2006/metadata/properties" ma:root="true" ma:fieldsID="114312ec20552a9d8025692a2886fe09" ns2:_="" ns3:_="">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dd8e0bf-b0be-4642-9236-ed3db577442b}"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25AC1A-FE61-4325-A1FB-89543769B2C7}">
  <ds:schemaRefs>
    <ds:schemaRef ds:uri="http://schemas.microsoft.com/sharepoint/v3/contenttype/forms"/>
  </ds:schemaRefs>
</ds:datastoreItem>
</file>

<file path=customXml/itemProps2.xml><?xml version="1.0" encoding="utf-8"?>
<ds:datastoreItem xmlns:ds="http://schemas.openxmlformats.org/officeDocument/2006/customXml" ds:itemID="{A8A17509-6292-464C-B5D7-6775F327AD83}">
  <ds:schemaRefs>
    <ds:schemaRef ds:uri="http://schemas.microsoft.com/office/2006/metadata/properties"/>
    <ds:schemaRef ds:uri="http://schemas.microsoft.com/office/infopath/2007/PartnerControls"/>
    <ds:schemaRef ds:uri="bd8f7d19-50dd-4ca5-833a-f68575fcf434"/>
    <ds:schemaRef ds:uri="3188db64-835f-49dd-a92e-b63c50075c64"/>
  </ds:schemaRefs>
</ds:datastoreItem>
</file>

<file path=customXml/itemProps3.xml><?xml version="1.0" encoding="utf-8"?>
<ds:datastoreItem xmlns:ds="http://schemas.openxmlformats.org/officeDocument/2006/customXml" ds:itemID="{660F7E3F-9D74-42F7-BFE9-6C1ED4FDE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B-01 FY26</vt:lpstr>
      <vt:lpstr>Fee Schedule FY26</vt:lpstr>
      <vt:lpstr>2024 SMI Brackets</vt:lpstr>
      <vt:lpstr>B-01 FY24</vt:lpstr>
      <vt:lpstr>Fee Schedule FY24</vt:lpstr>
      <vt:lpstr>2023 SMI Brackets</vt:lpstr>
      <vt:lpstr>Family Fee Calculator</vt:lpstr>
      <vt:lpstr>2022 SMI Brackets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Farhana Arif</dc:creator>
  <cp:keywords/>
  <dc:description/>
  <cp:lastModifiedBy>Tway-Grant, Rachel</cp:lastModifiedBy>
  <cp:revision/>
  <dcterms:created xsi:type="dcterms:W3CDTF">2022-08-12T20:35:53Z</dcterms:created>
  <dcterms:modified xsi:type="dcterms:W3CDTF">2025-07-24T12:12:12Z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0x0101006B32173F7A8AF44CAD29E02D9EC3CE55</vt:lpwstr>
  </property>
  <property fmtid="{D5CDD505-2E9C-101B-9397-08002B2CF9AE}" pid="3" name="MediaServiceImageTags">
    <vt:lpwstr/>
  </property>
</Properties>
</file>